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5_Assos\Collectif Passif\Economie\Travaux\Questionnaire\"/>
    </mc:Choice>
  </mc:AlternateContent>
  <bookViews>
    <workbookView xWindow="0" yWindow="0" windowWidth="23040" windowHeight="9972" tabRatio="582"/>
  </bookViews>
  <sheets>
    <sheet name="Page de Garde + Aide" sheetId="3" r:id="rId1"/>
    <sheet name="Saisie" sheetId="1" r:id="rId2"/>
    <sheet name="Listes" sheetId="2" state="hidden" r:id="rId3"/>
  </sheets>
  <definedNames>
    <definedName name="Chauff_Appoint">OFFSET(Listes!$R$2,1,MATCH(Saisie!$F$88,Listes!$P$3:$P$13,0)-1,COUNTA(INDIRECT("Listes!"&amp;ADDRESS(1,COLUMN(OFFSET(Listes!$R$2,1,MATCH(Saisie!$F$88,Listes!$P$3:$P$13,0)-1,1,1)))&amp;":"&amp;ADDRESS(100,COLUMN(OFFSET(Listes!$R$2,1,MATCH(Saisie!$F$88,Listes!$P$3:$P$13,0)-1,1,1)))))-1,1)</definedName>
    <definedName name="Chauff_Base">OFFSET(Listes!$R$2,1,MATCH(Saisie!$F$84,Listes!$P$3:$P$13,0)-1,COUNTA(INDIRECT("Listes!"&amp;ADDRESS(1,COLUMN(OFFSET(Listes!$R$2,1,MATCH(Saisie!$F$84,Listes!$P$3:$P$13,0)-1,1,1)))&amp;":"&amp;ADDRESS(100,COLUMN(OFFSET(Listes!$R$2,1,MATCH(Saisie!$F$84,Listes!$P$3:$P$13,0)-1,1,1)))))-1,1)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 i="2" l="1"/>
  <c r="AC2" i="2"/>
  <c r="AB2" i="2"/>
  <c r="AA2" i="2"/>
  <c r="Y2" i="2"/>
  <c r="X2" i="2"/>
  <c r="W2" i="2"/>
  <c r="V2" i="2"/>
  <c r="U2" i="2"/>
  <c r="T2" i="2"/>
  <c r="G28" i="1"/>
  <c r="G27" i="1"/>
  <c r="G26" i="1"/>
  <c r="D86" i="1" l="1"/>
  <c r="D87" i="1"/>
  <c r="D130" i="1" l="1"/>
  <c r="E130" i="1" s="1"/>
  <c r="D129" i="1"/>
  <c r="E129" i="1" s="1"/>
  <c r="D128" i="1"/>
  <c r="E128" i="1" s="1"/>
  <c r="D126" i="1"/>
  <c r="E126" i="1" s="1"/>
  <c r="D125" i="1"/>
  <c r="E125" i="1" s="1"/>
  <c r="D124" i="1"/>
  <c r="E124" i="1" s="1"/>
  <c r="D122" i="1"/>
  <c r="E122" i="1" s="1"/>
  <c r="D121" i="1"/>
  <c r="E121" i="1" s="1"/>
  <c r="D120" i="1"/>
  <c r="E120" i="1" s="1"/>
  <c r="D118" i="1"/>
  <c r="E118" i="1" s="1"/>
  <c r="D117" i="1"/>
  <c r="E117" i="1" s="1"/>
  <c r="D116" i="1"/>
  <c r="E116" i="1" s="1"/>
  <c r="D98" i="1"/>
  <c r="D91" i="1"/>
  <c r="D90" i="1"/>
  <c r="D89" i="1"/>
  <c r="D85" i="1"/>
  <c r="F52" i="1"/>
  <c r="E66" i="1"/>
  <c r="E65" i="1"/>
  <c r="D99" i="1" l="1"/>
  <c r="E99" i="1" s="1"/>
  <c r="G99" i="1" s="1"/>
  <c r="C104" i="1" l="1"/>
  <c r="D105" i="1" s="1"/>
  <c r="E105" i="1" s="1"/>
  <c r="E98" i="1"/>
  <c r="G98" i="1" s="1"/>
  <c r="E91" i="1"/>
  <c r="E87" i="1"/>
  <c r="E90" i="1"/>
  <c r="E86" i="1"/>
  <c r="E85" i="1"/>
  <c r="D44" i="1"/>
  <c r="E44" i="1" s="1"/>
  <c r="C45" i="1"/>
  <c r="E45" i="1" s="1"/>
  <c r="D16" i="1"/>
  <c r="E16" i="1" s="1"/>
  <c r="D14" i="1"/>
  <c r="E14" i="1" s="1"/>
  <c r="D103" i="1" l="1"/>
  <c r="E103" i="1" s="1"/>
  <c r="D106" i="1"/>
  <c r="E106" i="1" s="1"/>
  <c r="D107" i="1"/>
  <c r="E107" i="1" s="1"/>
  <c r="D108" i="1"/>
  <c r="E108" i="1" s="1"/>
  <c r="D109" i="1"/>
  <c r="E109" i="1" s="1"/>
  <c r="D104" i="1"/>
  <c r="E104" i="1" s="1"/>
  <c r="E89" i="1" l="1"/>
</calcChain>
</file>

<file path=xl/comments1.xml><?xml version="1.0" encoding="utf-8"?>
<comments xmlns="http://schemas.openxmlformats.org/spreadsheetml/2006/main">
  <authors>
    <author>ÉLÉMENTAIRE_NNA</author>
  </authors>
  <commentList>
    <comment ref="F4" authorId="0" shapeId="0">
      <text>
        <r>
          <rPr>
            <sz val="9"/>
            <color indexed="81"/>
            <rFont val="Tahoma"/>
            <family val="2"/>
          </rPr>
          <t>Coller l'image (Ctrl+V) après avoir sélectionné la présente cellule. Redimensionner l'image si besoin</t>
        </r>
      </text>
    </comment>
    <comment ref="C12" authorId="0" shapeId="0">
      <text>
        <r>
          <rPr>
            <sz val="9"/>
            <color indexed="81"/>
            <rFont val="Tahoma"/>
            <family val="2"/>
          </rPr>
          <t>En cas de projet cumulant une entité rénovation et une entité neuve et/ou extension, créer une fiche pour chacune des entités</t>
        </r>
      </text>
    </comment>
    <comment ref="C19" authorId="0" shapeId="0">
      <text>
        <r>
          <rPr>
            <sz val="9"/>
            <color indexed="81"/>
            <rFont val="Tahoma"/>
            <family val="2"/>
          </rPr>
          <t>A préciser en région à fort dénivelé</t>
        </r>
      </text>
    </comment>
    <comment ref="C26" authorId="0" shapeId="0">
      <text>
        <r>
          <rPr>
            <sz val="9"/>
            <color indexed="81"/>
            <rFont val="Tahoma"/>
            <family val="2"/>
          </rPr>
          <t>Cocher les cases correspondant aux entités fonctionnelles présentes dans le projet</t>
        </r>
      </text>
    </comment>
    <comment ref="C40" authorId="0" shapeId="0">
      <text>
        <r>
          <rPr>
            <sz val="9"/>
            <color indexed="81"/>
            <rFont val="Tahoma"/>
            <family val="2"/>
          </rPr>
          <t>- Logement : renseigner la surface habitable a minima
- Tertiaire : renseigner la surface utile a minima
- Mixte : renseigner la surface habitable + la surface utile a minima
Renseigner les autres surfaces si possible</t>
        </r>
      </text>
    </comment>
    <comment ref="C52" authorId="0" shapeId="0">
      <text>
        <r>
          <rPr>
            <sz val="9"/>
            <color indexed="81"/>
            <rFont val="Tahoma"/>
            <family val="2"/>
          </rPr>
          <t>Cocher la ou les cases correspondantes</t>
        </r>
      </text>
    </comment>
    <comment ref="C55" authorId="0" shapeId="0">
      <text>
        <r>
          <rPr>
            <sz val="9"/>
            <color indexed="81"/>
            <rFont val="Tahoma"/>
            <family val="2"/>
          </rPr>
          <t>Cocher les lots hors coûts</t>
        </r>
      </text>
    </comment>
    <comment ref="F70" authorId="0" shapeId="0">
      <text>
        <r>
          <rPr>
            <sz val="9"/>
            <color indexed="81"/>
            <rFont val="Tahoma"/>
            <family val="2"/>
          </rPr>
          <t>Si le mode constructif n'est pas présent dans la liste déroulante, le décrire ci-dessous</t>
        </r>
      </text>
    </comment>
    <comment ref="C73" authorId="0" shapeId="0">
      <text>
        <r>
          <rPr>
            <sz val="9"/>
            <color indexed="81"/>
            <rFont val="Tahoma"/>
            <family val="2"/>
          </rPr>
          <t>(Pour les parois représentatives du projet, décrire les matériaux utilisés ; détailler le type d’isolant et épaisseur en cm)</t>
        </r>
      </text>
    </comment>
    <comment ref="C84" authorId="0" shapeId="0">
      <text>
        <r>
          <rPr>
            <sz val="9"/>
            <color indexed="81"/>
            <rFont val="Tahoma"/>
            <family val="2"/>
          </rPr>
          <t>Plusieurs réponses possibles</t>
        </r>
      </text>
    </comment>
    <comment ref="B133" authorId="0" shapeId="0">
      <text>
        <r>
          <rPr>
            <sz val="9"/>
            <color indexed="81"/>
            <rFont val="Tahoma"/>
            <family val="2"/>
          </rPr>
          <t>Si les coûts HT ne sont pas disponibles, saisir les coûts TTC et le préciser dans les commentaires</t>
        </r>
      </text>
    </comment>
    <comment ref="C145" authorId="0" shapeId="0">
      <text>
        <r>
          <rPr>
            <sz val="9"/>
            <color indexed="81"/>
            <rFont val="Tahoma"/>
            <family val="2"/>
          </rPr>
          <t>Découpage selon le Référentiel Energie-Carbone pour les bâtiments neufs, octobre 2016</t>
        </r>
      </text>
    </comment>
  </commentList>
</comments>
</file>

<file path=xl/sharedStrings.xml><?xml version="1.0" encoding="utf-8"?>
<sst xmlns="http://schemas.openxmlformats.org/spreadsheetml/2006/main" count="518" uniqueCount="353">
  <si>
    <t>Nom du contributeur *</t>
  </si>
  <si>
    <t>Téléphone</t>
  </si>
  <si>
    <t>Fonction du contributeur sur le projet</t>
  </si>
  <si>
    <t>I. ENQUÊTEUR, CONTACT, NATURE DU PROJET</t>
  </si>
  <si>
    <t>Nom du projet *</t>
  </si>
  <si>
    <t>Nature du bâtiment *</t>
  </si>
  <si>
    <t>Nature des travaux *</t>
  </si>
  <si>
    <t>Nature du bâtiment</t>
  </si>
  <si>
    <t>Non résidentiel</t>
  </si>
  <si>
    <t>N° Question</t>
  </si>
  <si>
    <t>Question</t>
  </si>
  <si>
    <t>Liste</t>
  </si>
  <si>
    <t>Nature des travaux</t>
  </si>
  <si>
    <t>Neuf</t>
  </si>
  <si>
    <t>Rénovation</t>
  </si>
  <si>
    <t>Extension</t>
  </si>
  <si>
    <t>Non passif</t>
  </si>
  <si>
    <t>Obligatoire ?</t>
  </si>
  <si>
    <t>Lieu de construction *</t>
  </si>
  <si>
    <t>Standard énergétique *</t>
  </si>
  <si>
    <t>Type de contrat *</t>
  </si>
  <si>
    <t xml:space="preserve">Logements collectifs </t>
  </si>
  <si>
    <t>Mixtes logements collectifs + tertiaire</t>
  </si>
  <si>
    <t>Logement individuel</t>
  </si>
  <si>
    <t>Logements individuels groupés</t>
  </si>
  <si>
    <t>Type de bâtiments (non résidentiel)</t>
  </si>
  <si>
    <t>Type de bâtiments (résidentiel / mixte)</t>
  </si>
  <si>
    <t xml:space="preserve">Bureaux </t>
  </si>
  <si>
    <t>Enseignement</t>
  </si>
  <si>
    <t>Petite enfance</t>
  </si>
  <si>
    <t>Equipement culturel ou de loisir</t>
  </si>
  <si>
    <t>Equipement sanitaire ou social</t>
  </si>
  <si>
    <t>Equipement sportif</t>
  </si>
  <si>
    <t>Bâtiments techniques</t>
  </si>
  <si>
    <t>Hébergement communautaire</t>
  </si>
  <si>
    <t>Hébergement (hôtels)</t>
  </si>
  <si>
    <t>Commerces</t>
  </si>
  <si>
    <t>Activités tertiaires mixtes</t>
  </si>
  <si>
    <t>Entreprise générale</t>
  </si>
  <si>
    <t>Groupement d’entreprises</t>
  </si>
  <si>
    <t>Type de contrat</t>
  </si>
  <si>
    <t>Construction maison(s) sans plans</t>
  </si>
  <si>
    <t>Construction maison(s) avec plans</t>
  </si>
  <si>
    <t>Corps d’état séparés</t>
  </si>
  <si>
    <t>Réalisation-Exploitation-Maintenance</t>
  </si>
  <si>
    <t>CREM (Conception-Réalisation-Exploitation-Maintenance)</t>
  </si>
  <si>
    <t>MGP (Marché Global de Performances)</t>
  </si>
  <si>
    <t>Conception-Réalisation</t>
  </si>
  <si>
    <t>II. DONNEES ECONOMIQUES</t>
  </si>
  <si>
    <t>Préciser ce à quoi correspond ce coût</t>
  </si>
  <si>
    <t>Bâtiment terminé</t>
  </si>
  <si>
    <t>Bâtiment livré en blanc (non aménagé)</t>
  </si>
  <si>
    <t>Bâtiment hors lots de second œuvre (cocher ce qui est hors coût)</t>
  </si>
  <si>
    <t>CVC</t>
  </si>
  <si>
    <t>Cloisons</t>
  </si>
  <si>
    <t>Revêtements</t>
  </si>
  <si>
    <t>Autres (préciser)</t>
  </si>
  <si>
    <t>III. SYSTEME CONSTRUCTIF ET CARACTERISTIQUES DE L’ENVELOPPE</t>
  </si>
  <si>
    <t>Dalle basse</t>
  </si>
  <si>
    <t>Plancher haut</t>
  </si>
  <si>
    <t>Murs</t>
  </si>
  <si>
    <t>Matériau pour le revêtement de façade</t>
  </si>
  <si>
    <t>Marques et références</t>
  </si>
  <si>
    <t>Système de ventilation *</t>
  </si>
  <si>
    <t>Puits climatique</t>
  </si>
  <si>
    <t>Protections solaires *</t>
  </si>
  <si>
    <t>Système de production ECS</t>
  </si>
  <si>
    <t>Système d’émission principal *</t>
  </si>
  <si>
    <t>Système de climatisation / rafraichissement / confort d’été principal</t>
  </si>
  <si>
    <t>Radiateurs</t>
  </si>
  <si>
    <t>Surventilation nocturne</t>
  </si>
  <si>
    <t>Climatiseurs</t>
  </si>
  <si>
    <t>Pompes à chaleur réversibles</t>
  </si>
  <si>
    <t>Pompe à chaleur Haute température</t>
  </si>
  <si>
    <t>Panneaux solaires sous vide</t>
  </si>
  <si>
    <t>Panneaux solaires hybrides</t>
  </si>
  <si>
    <t>Eolien</t>
  </si>
  <si>
    <t>Photovoltaïque</t>
  </si>
  <si>
    <t>Cogénération</t>
  </si>
  <si>
    <t>Étanchéité à l'air</t>
  </si>
  <si>
    <t>Problèmes éventuels lors de la conception et de la construction, influençant le coût de la construction</t>
  </si>
  <si>
    <t>Particularités au niveau de l'enveloppe influençant le coût de la construction</t>
  </si>
  <si>
    <t>Particularités au niveau des surfaces influençant le coût de la construction</t>
  </si>
  <si>
    <t>Autres commentaires</t>
  </si>
  <si>
    <t>x</t>
  </si>
  <si>
    <t>Champs à renseigner</t>
  </si>
  <si>
    <t>Obligatoire</t>
  </si>
  <si>
    <t>Facultatif</t>
  </si>
  <si>
    <t>Fait ?</t>
  </si>
  <si>
    <t>Altitude [m]</t>
  </si>
  <si>
    <t>Code postal *</t>
  </si>
  <si>
    <t>Année de dépôt de PC *</t>
  </si>
  <si>
    <t>Année de livraison *</t>
  </si>
  <si>
    <t>Maître d'ouvrage *</t>
  </si>
  <si>
    <t>Architecte *</t>
  </si>
  <si>
    <t>BET fluides ou Physique du bâtiment &amp; PHPP *</t>
  </si>
  <si>
    <t>Surfaces du bâtiment</t>
  </si>
  <si>
    <t>Standards énergétiques passifs</t>
  </si>
  <si>
    <t>Standards énergétiques non passifs</t>
  </si>
  <si>
    <t>Bepos</t>
  </si>
  <si>
    <t>RT2012</t>
  </si>
  <si>
    <t>RE2020</t>
  </si>
  <si>
    <t>E+C-</t>
  </si>
  <si>
    <t>Effinergie+</t>
  </si>
  <si>
    <t>E1C1</t>
  </si>
  <si>
    <t>E1C2</t>
  </si>
  <si>
    <t>E2C1</t>
  </si>
  <si>
    <t>E3C2</t>
  </si>
  <si>
    <t>E2C2</t>
  </si>
  <si>
    <t>E3C1</t>
  </si>
  <si>
    <t>E4C1</t>
  </si>
  <si>
    <t>E4C2</t>
  </si>
  <si>
    <t>E1C0</t>
  </si>
  <si>
    <t>E2C0</t>
  </si>
  <si>
    <t>E3C0</t>
  </si>
  <si>
    <t>E4C0</t>
  </si>
  <si>
    <t>V. PERFORMANCES</t>
  </si>
  <si>
    <t>Usages du bâtiment *</t>
  </si>
  <si>
    <t>Erreur de saisie</t>
  </si>
  <si>
    <t>Résidentiel</t>
  </si>
  <si>
    <t>Mixte</t>
  </si>
  <si>
    <t>Bâtiment hors lots de second œuvre</t>
  </si>
  <si>
    <t>Préciser ce à quoi correspond ce coût : *</t>
  </si>
  <si>
    <t>Cuisine</t>
  </si>
  <si>
    <t>Dans l’individuel :</t>
  </si>
  <si>
    <t>Auto-construction ? *</t>
  </si>
  <si>
    <t>Partielle</t>
  </si>
  <si>
    <t>Non</t>
  </si>
  <si>
    <t>Complète</t>
  </si>
  <si>
    <r>
      <t>Surface Hors Œuvre Nette (SHON</t>
    </r>
    <r>
      <rPr>
        <vertAlign val="subscript"/>
        <sz val="11"/>
        <color theme="1"/>
        <rFont val="Calibri"/>
        <family val="2"/>
        <scheme val="minor"/>
      </rPr>
      <t>RT</t>
    </r>
    <r>
      <rPr>
        <sz val="11"/>
        <color theme="1"/>
        <rFont val="Calibri"/>
        <family val="2"/>
        <scheme val="minor"/>
      </rPr>
      <t>) [m²]</t>
    </r>
  </si>
  <si>
    <t>Structure</t>
  </si>
  <si>
    <t>Principe d'isolation</t>
  </si>
  <si>
    <t>Autoconstruction</t>
  </si>
  <si>
    <t>ITI (Isolation Thermique par l'Intérieur)</t>
  </si>
  <si>
    <t>ITR (Isolation Thermique Répartie)</t>
  </si>
  <si>
    <t>ITE (Isolation Thermique par l'Extérieur)</t>
  </si>
  <si>
    <t>Composition des parois *</t>
  </si>
  <si>
    <t>Système constructif principal *</t>
  </si>
  <si>
    <t>Menuiseries extérieures</t>
  </si>
  <si>
    <t>Surface de menuiseries [m²]</t>
  </si>
  <si>
    <r>
      <t>U</t>
    </r>
    <r>
      <rPr>
        <vertAlign val="subscript"/>
        <sz val="11"/>
        <color theme="1"/>
        <rFont val="Calibri"/>
        <family val="2"/>
        <scheme val="minor"/>
      </rPr>
      <t>w</t>
    </r>
    <r>
      <rPr>
        <sz val="11"/>
        <color theme="1"/>
        <rFont val="Calibri"/>
        <family val="2"/>
        <scheme val="minor"/>
      </rPr>
      <t xml:space="preserve"> moyen [W/m².K]</t>
    </r>
  </si>
  <si>
    <t>Ventilation</t>
  </si>
  <si>
    <t>Naturelle</t>
  </si>
  <si>
    <t>Hybride (Naturelle assistée)</t>
  </si>
  <si>
    <t>Principal</t>
  </si>
  <si>
    <t>Base</t>
  </si>
  <si>
    <t>Appoint (le cas échéant)</t>
  </si>
  <si>
    <t>Chauffage</t>
  </si>
  <si>
    <t>Chauffage électrique direct (effet Joule)</t>
  </si>
  <si>
    <t>Chaudière bois</t>
  </si>
  <si>
    <t>Poêle de masse</t>
  </si>
  <si>
    <t>Bûches</t>
  </si>
  <si>
    <t>Pellets</t>
  </si>
  <si>
    <t>Plaquettes forestières</t>
  </si>
  <si>
    <t>Eau/Eau</t>
  </si>
  <si>
    <t>Air/Eau</t>
  </si>
  <si>
    <t>Géothermie</t>
  </si>
  <si>
    <t>Sol/Eau</t>
  </si>
  <si>
    <t>Réseau de chaleur</t>
  </si>
  <si>
    <t>Puits climatique (air)</t>
  </si>
  <si>
    <t>Puits climatique (hydraulique)</t>
  </si>
  <si>
    <t>Chaudière gaz (individuelle)</t>
  </si>
  <si>
    <t>Chaudière gaz (collective)</t>
  </si>
  <si>
    <t>PAC Gaz à absorption</t>
  </si>
  <si>
    <t>PAC Électrique</t>
  </si>
  <si>
    <t>Panneaux radiants</t>
  </si>
  <si>
    <t>Panneaux rayonnants</t>
  </si>
  <si>
    <t xml:space="preserve">Condensation </t>
  </si>
  <si>
    <t>Standard</t>
  </si>
  <si>
    <t>Demande de complément</t>
  </si>
  <si>
    <t>Type :</t>
  </si>
  <si>
    <t>Combustible :</t>
  </si>
  <si>
    <t>Autre</t>
  </si>
  <si>
    <t/>
  </si>
  <si>
    <t>Equipement de chauffage *</t>
  </si>
  <si>
    <t>Présence d'un puits climatique (puits canadien/provençal) ?</t>
  </si>
  <si>
    <t>Système de climatisation / rafraichissement / confort d’été</t>
  </si>
  <si>
    <t>Brise-soleil orientables</t>
  </si>
  <si>
    <t>Stores intérieurs (orientables ou non)</t>
  </si>
  <si>
    <t>Brise-soleil extérieurs orientables</t>
  </si>
  <si>
    <t>Volets roulants</t>
  </si>
  <si>
    <t>Volets battants</t>
  </si>
  <si>
    <t>Volets coulissants</t>
  </si>
  <si>
    <t>Pare-soleil fixes</t>
  </si>
  <si>
    <t>Type</t>
  </si>
  <si>
    <t>Pas de prod. Électrique EnR</t>
  </si>
  <si>
    <t>Consommation chauffage [kWhep/m².an]</t>
  </si>
  <si>
    <t>Cep [kWhEP/m².an]</t>
  </si>
  <si>
    <t>Cep-max [kWhEP/m².an]</t>
  </si>
  <si>
    <t>Coefficient Bbio []</t>
  </si>
  <si>
    <t>Coefficient Bbio-max []</t>
  </si>
  <si>
    <t xml:space="preserve">Performance énergétique / calcul TH-BCE/RT2012) </t>
  </si>
  <si>
    <t>Photo du bâtiment</t>
  </si>
  <si>
    <r>
      <t>Q</t>
    </r>
    <r>
      <rPr>
        <vertAlign val="subscript"/>
        <sz val="11"/>
        <color theme="1"/>
        <rFont val="Calibri"/>
        <family val="2"/>
        <scheme val="minor"/>
      </rPr>
      <t>4</t>
    </r>
    <r>
      <rPr>
        <sz val="11"/>
        <color theme="1"/>
        <rFont val="Calibri"/>
        <family val="2"/>
        <scheme val="minor"/>
      </rPr>
      <t xml:space="preserve"> [m</t>
    </r>
    <r>
      <rPr>
        <vertAlign val="superscript"/>
        <sz val="11"/>
        <color theme="1"/>
        <rFont val="Calibri"/>
        <family val="2"/>
        <scheme val="minor"/>
      </rPr>
      <t>3</t>
    </r>
    <r>
      <rPr>
        <sz val="11"/>
        <color theme="1"/>
        <rFont val="Calibri"/>
        <family val="2"/>
        <scheme val="minor"/>
      </rPr>
      <t>/m².h] *</t>
    </r>
  </si>
  <si>
    <r>
      <t>IV.</t>
    </r>
    <r>
      <rPr>
        <b/>
        <sz val="7"/>
        <color theme="0"/>
        <rFont val="Times New Roman"/>
        <family val="1"/>
      </rPr>
      <t xml:space="preserve"> </t>
    </r>
    <r>
      <rPr>
        <b/>
        <sz val="12"/>
        <color theme="0"/>
        <rFont val="Calibri"/>
        <family val="2"/>
        <scheme val="minor"/>
      </rPr>
      <t>SYSTEME TECHNIQUE</t>
    </r>
  </si>
  <si>
    <t>vis-à-vis du Passif *</t>
  </si>
  <si>
    <t>vis-à-vis de la Réglementation Thermique *</t>
  </si>
  <si>
    <t>Montant économisé estimé [€] *</t>
  </si>
  <si>
    <t>Méthode d'évaluation des surcoûts</t>
  </si>
  <si>
    <t>Ratios de prix globaux</t>
  </si>
  <si>
    <t>Ratios de prix sur quantités</t>
  </si>
  <si>
    <t>Double conception</t>
  </si>
  <si>
    <t>Veille économique</t>
  </si>
  <si>
    <t>Total</t>
  </si>
  <si>
    <t>1. VRD (voirie et réseaux divers)</t>
  </si>
  <si>
    <t>2. Fondations et infrastructure (murs et structures enterrées)</t>
  </si>
  <si>
    <t>3. Superstructure et maçonnerie</t>
  </si>
  <si>
    <t>4. Couverture, étanchéité, charpente, zinguerie</t>
  </si>
  <si>
    <t>5. Cloisonnement, doublage, plafonds suspendus, menuiseries intérieures</t>
  </si>
  <si>
    <t>6. Façades et menuiseries extérieures</t>
  </si>
  <si>
    <t>7. Revêtements de sols, murs et plafonds, chape, peintures, produits de décoration</t>
  </si>
  <si>
    <t>8. CVC (chauffage, ventilation, refroidissement, eau chaude sanitaire)</t>
  </si>
  <si>
    <t>9. Installations sanitaires</t>
  </si>
  <si>
    <t>10. Réseaux d’énergie (courant fort)</t>
  </si>
  <si>
    <t>11. Réseaux de communication (courant faible)</t>
  </si>
  <si>
    <t>12. Appareils élévateurs et autres équipements de transport intérieur</t>
  </si>
  <si>
    <t>13. Equipement de production locale d’électricité</t>
  </si>
  <si>
    <t>- Revêtement, isolation et doublage extérieur</t>
  </si>
  <si>
    <t>- Portes, fenêtres, fermetures, protection solaire</t>
  </si>
  <si>
    <t>- Habillage et ossatures</t>
  </si>
  <si>
    <t>Rénovation + Extension</t>
  </si>
  <si>
    <t>Bois - Poteau-poutre</t>
  </si>
  <si>
    <t>Bois - CLT</t>
  </si>
  <si>
    <t>Bois - Ossature</t>
  </si>
  <si>
    <t>Béton - Murs banchés</t>
  </si>
  <si>
    <t>Moëllon</t>
  </si>
  <si>
    <t>Brique alévolaire</t>
  </si>
  <si>
    <t>Blocs coffrants</t>
  </si>
  <si>
    <t>Béton cellulaire</t>
  </si>
  <si>
    <t>Secondaire (le cas échéant)</t>
  </si>
  <si>
    <t>Double flux centralisée</t>
  </si>
  <si>
    <t>Naturelle, double-flux</t>
  </si>
  <si>
    <t>CTA sur air neuf avec récupération de chaleur</t>
  </si>
  <si>
    <t>CTA sur air neuf sans récupération de chaleur</t>
  </si>
  <si>
    <t>Système multi-intégré</t>
  </si>
  <si>
    <t>Ventilo-convecteurs</t>
  </si>
  <si>
    <t>Solaire thermique (ECS)</t>
  </si>
  <si>
    <t>Solaire thermique (Chauffage)</t>
  </si>
  <si>
    <t>Solaire thermique (Chauffage + ECS)</t>
  </si>
  <si>
    <t>Récupération de chaleur sur eaux grises</t>
  </si>
  <si>
    <t>Chauffage + ECS</t>
  </si>
  <si>
    <t>ECS</t>
  </si>
  <si>
    <t>Unité</t>
  </si>
  <si>
    <t>Périmètre des consos (usages mesurés)</t>
  </si>
  <si>
    <t>Consommations énergétiques réelles</t>
  </si>
  <si>
    <t>Production EnR [kWhEF/an]</t>
  </si>
  <si>
    <t>Lots techniques</t>
  </si>
  <si>
    <t>Production d'électricité EnR</t>
  </si>
  <si>
    <r>
      <t xml:space="preserve">Détail des </t>
    </r>
    <r>
      <rPr>
        <b/>
        <u/>
        <sz val="11"/>
        <color theme="1"/>
        <rFont val="Calibri"/>
        <family val="2"/>
        <scheme val="minor"/>
      </rPr>
      <t>coûts</t>
    </r>
    <r>
      <rPr>
        <sz val="11"/>
        <color theme="1"/>
        <rFont val="Calibri"/>
        <family val="2"/>
        <scheme val="minor"/>
      </rPr>
      <t xml:space="preserve"> selon le découpage suivant :</t>
    </r>
  </si>
  <si>
    <r>
      <t xml:space="preserve">Détail des </t>
    </r>
    <r>
      <rPr>
        <b/>
        <u/>
        <sz val="11"/>
        <color theme="1"/>
        <rFont val="Calibri"/>
        <family val="2"/>
        <scheme val="minor"/>
      </rPr>
      <t>surcoûts</t>
    </r>
    <r>
      <rPr>
        <sz val="11"/>
        <color theme="1"/>
        <rFont val="Calibri"/>
        <family val="2"/>
        <scheme val="minor"/>
      </rPr>
      <t xml:space="preserve"> selon le découpage suivant :</t>
    </r>
  </si>
  <si>
    <t>Isolation toiture</t>
  </si>
  <si>
    <t>Isolation planchers  / chape</t>
  </si>
  <si>
    <t>Isolation murs</t>
  </si>
  <si>
    <t>Etanchéité à l'air</t>
  </si>
  <si>
    <t>Ponts thermiques</t>
  </si>
  <si>
    <t>Façades, bardage, enduits</t>
  </si>
  <si>
    <t>Plâtrerie, menuiseries intérieures</t>
  </si>
  <si>
    <t>Chauffage, ECS</t>
  </si>
  <si>
    <t>Electricité, éclairage</t>
  </si>
  <si>
    <t>Coût VRD [€HT]</t>
  </si>
  <si>
    <t>Autres usages</t>
  </si>
  <si>
    <t>Tous usages</t>
  </si>
  <si>
    <t>Variante en AO</t>
  </si>
  <si>
    <t>Si autre, préciser</t>
  </si>
  <si>
    <t>Poutre climatique</t>
  </si>
  <si>
    <t>Planchers rayonnants</t>
  </si>
  <si>
    <t>Poêle à bois ou insert</t>
  </si>
  <si>
    <t>Autres (préciser ci-contre)</t>
  </si>
  <si>
    <t>Béton - Poteaux-poutres</t>
  </si>
  <si>
    <t>Métal - Poteau-poutre</t>
  </si>
  <si>
    <t>Métal - Façades rideau</t>
  </si>
  <si>
    <t>Paille porteuse</t>
  </si>
  <si>
    <t>Périmètre des consos (mesurées)</t>
  </si>
  <si>
    <t>kWhEF</t>
  </si>
  <si>
    <t>stères</t>
  </si>
  <si>
    <t>tonnes</t>
  </si>
  <si>
    <t>litres</t>
  </si>
  <si>
    <r>
      <t>m</t>
    </r>
    <r>
      <rPr>
        <sz val="11"/>
        <color theme="1"/>
        <rFont val="Calibri"/>
        <family val="2"/>
      </rPr>
      <t>³</t>
    </r>
  </si>
  <si>
    <t>Statut du maître d'ouvrage</t>
  </si>
  <si>
    <t>Privé</t>
  </si>
  <si>
    <t>Public</t>
  </si>
  <si>
    <t>Bailleur social</t>
  </si>
  <si>
    <t>Contrôle de saisie</t>
  </si>
  <si>
    <t>Fin du formulaire… Merci pour votre contribution :) !!</t>
  </si>
  <si>
    <r>
      <t>Surface Utile (SU) [m²] *</t>
    </r>
    <r>
      <rPr>
        <vertAlign val="superscript"/>
        <sz val="11"/>
        <color theme="1"/>
        <rFont val="Calibri"/>
        <family val="2"/>
        <scheme val="minor"/>
      </rPr>
      <t xml:space="preserve"> (pour tertiaire)</t>
    </r>
  </si>
  <si>
    <r>
      <t xml:space="preserve">Coût de construction du volume chauffé </t>
    </r>
    <r>
      <rPr>
        <b/>
        <sz val="11"/>
        <color theme="1"/>
        <rFont val="Calibri"/>
        <family val="2"/>
        <scheme val="minor"/>
      </rPr>
      <t>(1)</t>
    </r>
    <r>
      <rPr>
        <sz val="11"/>
        <color theme="1"/>
        <rFont val="Calibri"/>
        <family val="2"/>
        <scheme val="minor"/>
      </rPr>
      <t xml:space="preserve"> (coût facturé) [€HT] * (hors coûts spécifiques, cf. 3 et 4)</t>
    </r>
  </si>
  <si>
    <r>
      <t xml:space="preserve">Coût des annexes non chauffées </t>
    </r>
    <r>
      <rPr>
        <b/>
        <sz val="11"/>
        <color theme="1"/>
        <rFont val="Calibri"/>
        <family val="2"/>
        <scheme val="minor"/>
      </rPr>
      <t>(2)</t>
    </r>
    <r>
      <rPr>
        <sz val="11"/>
        <color theme="1"/>
        <rFont val="Calibri"/>
        <family val="2"/>
        <scheme val="minor"/>
      </rPr>
      <t xml:space="preserve"> hors VRD [€HT]</t>
    </r>
  </si>
  <si>
    <r>
      <t xml:space="preserve">Coûts spécifiques (fondations, contraintes PLU, ABF) </t>
    </r>
    <r>
      <rPr>
        <b/>
        <sz val="11"/>
        <color theme="1"/>
        <rFont val="Calibri"/>
        <family val="2"/>
        <scheme val="minor"/>
      </rPr>
      <t>(3)</t>
    </r>
    <r>
      <rPr>
        <sz val="11"/>
        <color theme="1"/>
        <rFont val="Calibri"/>
        <family val="2"/>
        <scheme val="minor"/>
      </rPr>
      <t xml:space="preserve"> * [€HT]</t>
    </r>
  </si>
  <si>
    <r>
      <t xml:space="preserve">Coûts spécifiques : récupération EP, PV, borne recharge élec… </t>
    </r>
    <r>
      <rPr>
        <b/>
        <sz val="11"/>
        <color theme="1"/>
        <rFont val="Calibri"/>
        <family val="2"/>
        <scheme val="minor"/>
      </rPr>
      <t>(4)</t>
    </r>
    <r>
      <rPr>
        <sz val="11"/>
        <color theme="1"/>
        <rFont val="Calibri"/>
        <family val="2"/>
        <scheme val="minor"/>
      </rPr>
      <t xml:space="preserve"> *</t>
    </r>
  </si>
  <si>
    <r>
      <t xml:space="preserve">Nature des coûts spécifiques : décrire les points </t>
    </r>
    <r>
      <rPr>
        <b/>
        <sz val="11"/>
        <color theme="1"/>
        <rFont val="Calibri"/>
        <family val="2"/>
        <scheme val="minor"/>
      </rPr>
      <t>(3)</t>
    </r>
    <r>
      <rPr>
        <sz val="11"/>
        <color theme="1"/>
        <rFont val="Calibri"/>
        <family val="2"/>
        <scheme val="minor"/>
      </rPr>
      <t xml:space="preserve"> et </t>
    </r>
    <r>
      <rPr>
        <b/>
        <sz val="11"/>
        <color theme="1"/>
        <rFont val="Calibri"/>
        <family val="2"/>
        <scheme val="minor"/>
      </rPr>
      <t>(4)</t>
    </r>
    <r>
      <rPr>
        <sz val="11"/>
        <color theme="1"/>
        <rFont val="Calibri"/>
        <family val="2"/>
        <scheme val="minor"/>
      </rPr>
      <t xml:space="preserve"> *</t>
    </r>
  </si>
  <si>
    <r>
      <t xml:space="preserve">Coût de construction </t>
    </r>
    <r>
      <rPr>
        <sz val="11"/>
        <color rgb="FFFF0000"/>
        <rFont val="Calibri"/>
        <family val="2"/>
        <scheme val="minor"/>
      </rPr>
      <t>hors VRD</t>
    </r>
    <r>
      <rPr>
        <sz val="11"/>
        <color theme="1"/>
        <rFont val="Calibri"/>
        <family val="2"/>
        <scheme val="minor"/>
      </rPr>
      <t xml:space="preserve"> [€HT] 
</t>
    </r>
    <r>
      <rPr>
        <b/>
        <sz val="11"/>
        <color theme="1"/>
        <rFont val="Calibri"/>
        <family val="2"/>
        <scheme val="minor"/>
      </rPr>
      <t>(1) + (2) + (3) + (4)</t>
    </r>
    <r>
      <rPr>
        <sz val="11"/>
        <color theme="1"/>
        <rFont val="Calibri"/>
        <family val="2"/>
        <scheme val="minor"/>
      </rPr>
      <t>*</t>
    </r>
  </si>
  <si>
    <t>Niveau de performance de référence pris en considération pour l'évaluation des surcoûts</t>
  </si>
  <si>
    <t>RGPD :</t>
  </si>
  <si>
    <t xml:space="preserve">Code couleur des champs de saisie : </t>
  </si>
  <si>
    <t>NOTICE D'UTILISATION :</t>
  </si>
  <si>
    <t>Mail *</t>
  </si>
  <si>
    <t>BESOIN D'AIDE ?</t>
  </si>
  <si>
    <t>VII. COMMENTAIRES ET ANNEXES</t>
  </si>
  <si>
    <t>VIII. DETAIL DES COÛTS PAR LOT</t>
  </si>
  <si>
    <t>VI. COÛTS MOYENS ENTRETIEN-MAINTENANCE CONSTATÉS [€HT/an]</t>
  </si>
  <si>
    <t>NB : Si coût non connu : indiquer "NC" ; si pas de coût (coût nul) : indiquer 0</t>
  </si>
  <si>
    <t>Brique</t>
  </si>
  <si>
    <t>Brique isolante</t>
  </si>
  <si>
    <t>simple flux par logement</t>
  </si>
  <si>
    <t>Simple flux centralisée</t>
  </si>
  <si>
    <t>Simple flux local par local</t>
  </si>
  <si>
    <t>Double flux par local</t>
  </si>
  <si>
    <t>Double flux par logement</t>
  </si>
  <si>
    <t>Chaudière fioul individuelle</t>
  </si>
  <si>
    <t>Chaudière fioul collective</t>
  </si>
  <si>
    <t>Plancher rayonnant électrique (PRE)</t>
  </si>
  <si>
    <t>Air/Air (VRF/DRV)</t>
  </si>
  <si>
    <t>Basse température</t>
  </si>
  <si>
    <t xml:space="preserve">Batteries chaudes sur air soufflé </t>
  </si>
  <si>
    <t>Plafonds rayonnants</t>
  </si>
  <si>
    <t>Rayonnement direct (poêle, insert)</t>
  </si>
  <si>
    <t>Air/Air (Aérothermie)</t>
  </si>
  <si>
    <t>Eau/Eau (nappe phréatique)</t>
  </si>
  <si>
    <t>Sol (Eau glycolée)/Eau (géothermie)</t>
  </si>
  <si>
    <t>Forage vertical</t>
  </si>
  <si>
    <t>Capteur horizontal</t>
  </si>
  <si>
    <t>Free-cooling</t>
  </si>
  <si>
    <t>Groupe froid (eau glacée)</t>
  </si>
  <si>
    <t>VRF/DRV (Gaz Frigo)</t>
  </si>
  <si>
    <t>Chauffe-eau électrique</t>
  </si>
  <si>
    <t>Chauffe-eau gaz</t>
  </si>
  <si>
    <t>Chauffe-eau thermodynamique</t>
  </si>
  <si>
    <t>Panneaux solaires plans</t>
  </si>
  <si>
    <t>Système associé au chauffage (avec stockage)</t>
  </si>
  <si>
    <t>Système associé au chauffage (instantané)</t>
  </si>
  <si>
    <t xml:space="preserve">Energie renouvelable </t>
  </si>
  <si>
    <t>Energie renouvelable</t>
  </si>
  <si>
    <r>
      <t>Surface Habitable (SHAB) [m²] *</t>
    </r>
    <r>
      <rPr>
        <vertAlign val="superscript"/>
        <sz val="11"/>
        <color theme="1"/>
        <rFont val="Calibri"/>
        <family val="2"/>
        <scheme val="minor"/>
      </rPr>
      <t xml:space="preserve"> (pour résidentiel)</t>
    </r>
  </si>
  <si>
    <t>Surface de Plancher (SP) [m²]</t>
  </si>
  <si>
    <t>Section indispensable</t>
  </si>
  <si>
    <t>Section optionnelle</t>
  </si>
  <si>
    <t>https://www.lamaisonpassive.fr/participez-a-lenquete-nationale-sur-les-couts-reels-de-la-construction-passive/</t>
  </si>
  <si>
    <r>
      <t>Les informations recueillies sur ce formulaire sont enregistrées dans un dossier informatisé par La Maison Passive France pour archivage et traitement des données. La base légale du traitement de ces données est le consentement.
Les données collectées seront com</t>
    </r>
    <r>
      <rPr>
        <i/>
        <sz val="9"/>
        <rFont val="Calibri"/>
        <family val="2"/>
        <scheme val="minor"/>
      </rPr>
      <t>muniquées aux seuls participants du Groupe de Travail sur les coûts de construction des bâtiments passifs.
Les résultats issus du traitement, par le Groupe de Travail, des données collectées pourront être communiqués lors de présentations publiques des résultats de l’étude, diffusion de rapports de résultats, etc. Dans ce cas, les informations restituées seront anonymisées.</t>
    </r>
    <r>
      <rPr>
        <i/>
        <sz val="9"/>
        <color theme="1"/>
        <rFont val="Calibri"/>
        <family val="2"/>
        <scheme val="minor"/>
      </rPr>
      <t xml:space="preserve">
Les données sont conservées pendant </t>
    </r>
    <r>
      <rPr>
        <i/>
        <sz val="9"/>
        <rFont val="Calibri"/>
        <family val="2"/>
        <scheme val="minor"/>
      </rPr>
      <t>2 ans, reconductible avec accord préalable du contributeur.
Vous pouvez accéder aux données vous concernant, les rectifier, demander leur effacement</t>
    </r>
    <r>
      <rPr>
        <i/>
        <sz val="9"/>
        <color theme="1"/>
        <rFont val="Calibri"/>
        <family val="2"/>
        <scheme val="minor"/>
      </rPr>
      <t xml:space="preserve"> ou exercer votre droit à la limitation du traitement de vos données. Vous pouvez retirer à tout moment votre consentement au traitement de vos données. 
Consultez le site cnil.fr pour plus d’informations sur vos droits. Pour exercer ces droits ou pour toute question sur le traitement de vos données dans ce dispositif, vous pouvez contacter La Maison Passive France à l’adresse mail suivante : </t>
    </r>
    <r>
      <rPr>
        <i/>
        <u/>
        <sz val="9"/>
        <color theme="4"/>
        <rFont val="Calibri"/>
        <family val="2"/>
        <scheme val="minor"/>
      </rPr>
      <t>etudecoutpassif@lamaisonpassive.fr</t>
    </r>
    <r>
      <rPr>
        <i/>
        <sz val="9"/>
        <color theme="1"/>
        <rFont val="Calibri"/>
        <family val="2"/>
        <scheme val="minor"/>
      </rPr>
      <t xml:space="preserve">
Si vous estimez, après nous avoir contactés, que vos droits « Informatique et Libertés » ne sont pas respectés, vous pouvez adresser une réclamation à la CNIL. </t>
    </r>
  </si>
  <si>
    <r>
      <t xml:space="preserve">
1) </t>
    </r>
    <r>
      <rPr>
        <b/>
        <sz val="11"/>
        <color theme="1"/>
        <rFont val="Calibri"/>
        <family val="2"/>
        <scheme val="minor"/>
      </rPr>
      <t>Téléchargez</t>
    </r>
    <r>
      <rPr>
        <sz val="11"/>
        <color theme="1"/>
        <rFont val="Calibri"/>
        <family val="2"/>
        <scheme val="minor"/>
      </rPr>
      <t xml:space="preserve"> le questionnaire sur votre ordinateur
2) </t>
    </r>
    <r>
      <rPr>
        <b/>
        <sz val="11"/>
        <color theme="1"/>
        <rFont val="Calibri"/>
        <family val="2"/>
        <scheme val="minor"/>
      </rPr>
      <t>Renseignez</t>
    </r>
    <r>
      <rPr>
        <sz val="11"/>
        <color theme="1"/>
        <rFont val="Calibri"/>
        <family val="2"/>
        <scheme val="minor"/>
      </rPr>
      <t xml:space="preserve"> les différentes sections de la feuille "Saisie"
Le questionnaire comprend huit sections de questions (I à VIII).
</t>
    </r>
    <r>
      <rPr>
        <b/>
        <sz val="11"/>
        <color theme="1"/>
        <rFont val="Calibri"/>
        <family val="2"/>
        <scheme val="minor"/>
      </rPr>
      <t>Les sections I et II sont indispensables</t>
    </r>
    <r>
      <rPr>
        <sz val="11"/>
        <color theme="1"/>
        <rFont val="Calibri"/>
        <family val="2"/>
        <scheme val="minor"/>
      </rPr>
      <t xml:space="preserve">, les autres sections ont pour but d'étendre l'objet de l'étude et peuvent ne pas être renseignées si vous ne disposez pas à ce jour des informations demandées.
Au sein de chaque section, les questions avec une astérisque (*) sont obligatoires. Les autres sont les bienvenues pour mieux comprendre votre projet et enrichir l'analyse.
</t>
    </r>
  </si>
  <si>
    <r>
      <t xml:space="preserve">3) </t>
    </r>
    <r>
      <rPr>
        <b/>
        <sz val="11"/>
        <color theme="1"/>
        <rFont val="Calibri"/>
        <family val="2"/>
        <scheme val="minor"/>
      </rPr>
      <t>Envoyez</t>
    </r>
    <r>
      <rPr>
        <sz val="11"/>
        <color theme="1"/>
        <rFont val="Calibri"/>
        <family val="2"/>
        <scheme val="minor"/>
      </rPr>
      <t xml:space="preserve"> le fichier enregistré par mail, à l'adresse suivante : </t>
    </r>
    <r>
      <rPr>
        <u/>
        <sz val="11"/>
        <color theme="4"/>
        <rFont val="Calibri"/>
        <family val="2"/>
        <scheme val="minor"/>
      </rPr>
      <t xml:space="preserve">etudecoutpassif@lamaisonpassive.fr
</t>
    </r>
    <r>
      <rPr>
        <sz val="11"/>
        <rFont val="Calibri"/>
        <family val="2"/>
        <scheme val="minor"/>
      </rPr>
      <t xml:space="preserve">Si vous le pouvez, merci d'y joindre le fichier d'étude thermique sandardisé au </t>
    </r>
    <r>
      <rPr>
        <u/>
        <sz val="11"/>
        <rFont val="Calibri"/>
        <family val="2"/>
        <scheme val="minor"/>
      </rPr>
      <t>format XML</t>
    </r>
    <r>
      <rPr>
        <sz val="11"/>
        <rFont val="Calibri"/>
        <family val="2"/>
        <scheme val="minor"/>
      </rPr>
      <t xml:space="preserve"> afin de faciliter l'analyse des projets.
4) Voilà, c'est fait, </t>
    </r>
    <r>
      <rPr>
        <b/>
        <sz val="11"/>
        <rFont val="Calibri"/>
        <family val="2"/>
        <scheme val="minor"/>
      </rPr>
      <t>merci</t>
    </r>
    <r>
      <rPr>
        <sz val="11"/>
        <rFont val="Calibri"/>
        <family val="2"/>
        <scheme val="minor"/>
      </rPr>
      <t xml:space="preserve"> de votre contribution ! N'hésitez pas à soumettre le plus de projets possibles afin d'enrichir l'étude ! Des restitutions seront prévues auprès des contributeurs !</t>
    </r>
  </si>
  <si>
    <t>Passif sans label ni certification</t>
  </si>
  <si>
    <t>Passif Classic (label PHI)</t>
  </si>
  <si>
    <t>Passif Plus (label PHI)</t>
  </si>
  <si>
    <t>Passif Premium (label PHI)</t>
  </si>
  <si>
    <t>EnerPHit Classic (label PHI)</t>
  </si>
  <si>
    <t>EnerPHit Plus (label PHI)</t>
  </si>
  <si>
    <t>EnerPHit Premium (label PHI)</t>
  </si>
  <si>
    <t>EnergieSprong</t>
  </si>
  <si>
    <r>
      <t xml:space="preserve">En cas de questions ou de difficultés sur le remplissage du questionnaire, ou pour des suggestions d'amélioration, vous pouvez contacter le Groupe de travail à l'adresse suivante : </t>
    </r>
    <r>
      <rPr>
        <sz val="11"/>
        <color theme="4"/>
        <rFont val="Calibri"/>
        <family val="2"/>
        <scheme val="minor"/>
      </rPr>
      <t>etudecoutpassif@lamaisonpassive.fr</t>
    </r>
  </si>
  <si>
    <r>
      <rPr>
        <b/>
        <sz val="16"/>
        <color theme="0"/>
        <rFont val="Calibri"/>
        <family val="2"/>
        <scheme val="minor"/>
      </rPr>
      <t xml:space="preserve">Questionnaire </t>
    </r>
    <r>
      <rPr>
        <b/>
        <sz val="20"/>
        <color theme="0"/>
        <rFont val="Calibri"/>
        <family val="2"/>
        <scheme val="minor"/>
      </rPr>
      <t>COPAS</t>
    </r>
    <r>
      <rPr>
        <sz val="16"/>
        <color theme="0"/>
        <rFont val="Calibri"/>
        <family val="2"/>
        <scheme val="minor"/>
      </rPr>
      <t xml:space="preserve"> (v1.0)</t>
    </r>
  </si>
  <si>
    <r>
      <rPr>
        <b/>
        <sz val="11"/>
        <color theme="1"/>
        <rFont val="Calibri"/>
        <family val="2"/>
        <scheme val="minor"/>
      </rPr>
      <t>COÛT GLOBAL DU PASSIF : PARTICIPEZ À L’ENQUÊTE NATIONALE !</t>
    </r>
    <r>
      <rPr>
        <sz val="11"/>
        <color theme="1"/>
        <rFont val="Calibri"/>
        <family val="2"/>
        <scheme val="minor"/>
      </rPr>
      <t xml:space="preserve">
Ce questionnaire vise à mieux connaître les coûts et les caractéristiques des bâtiments passifs mais aussi de bâtiments conventionnels (non passifs).
Il est en libre téléchargement à l'adresse suivante : </t>
    </r>
  </si>
  <si>
    <t>BaSE (label PHI)</t>
  </si>
  <si>
    <t>Passif FFCP (Fédération Française de la Construction Passive)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</si>
</sst>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34" x14ac:knownFonts="1">
    <font>
      <sz val="11"/>
      <color theme="1"/>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11"/>
      <color rgb="FFFF0000"/>
      <name val="Calibri"/>
      <family val="2"/>
      <scheme val="minor"/>
    </font>
    <font>
      <sz val="11"/>
      <name val="Calibri"/>
      <family val="2"/>
      <scheme val="minor"/>
    </font>
    <font>
      <sz val="11"/>
      <color theme="7" tint="0.39997558519241921"/>
      <name val="Calibri"/>
      <family val="2"/>
      <scheme val="minor"/>
    </font>
    <font>
      <vertAlign val="subscript"/>
      <sz val="11"/>
      <color theme="1"/>
      <name val="Calibri"/>
      <family val="2"/>
      <scheme val="minor"/>
    </font>
    <font>
      <sz val="11"/>
      <color theme="0"/>
      <name val="Calibri"/>
      <family val="2"/>
      <scheme val="minor"/>
    </font>
    <font>
      <vertAlign val="superscript"/>
      <sz val="11"/>
      <color theme="1"/>
      <name val="Calibri"/>
      <family val="2"/>
      <scheme val="minor"/>
    </font>
    <font>
      <b/>
      <sz val="14"/>
      <color theme="0"/>
      <name val="Calibri"/>
      <family val="2"/>
      <scheme val="minor"/>
    </font>
    <font>
      <b/>
      <sz val="7"/>
      <color theme="0"/>
      <name val="Times New Roman"/>
      <family val="1"/>
    </font>
    <font>
      <b/>
      <sz val="12"/>
      <color theme="0"/>
      <name val="Calibri"/>
      <family val="2"/>
      <scheme val="minor"/>
    </font>
    <font>
      <i/>
      <sz val="11"/>
      <color rgb="FFFF0000"/>
      <name val="Calibri"/>
      <family val="2"/>
      <scheme val="minor"/>
    </font>
    <font>
      <sz val="11"/>
      <color theme="1"/>
      <name val="Calibri"/>
      <family val="2"/>
      <scheme val="minor"/>
    </font>
    <font>
      <b/>
      <u/>
      <sz val="11"/>
      <color theme="1"/>
      <name val="Calibri"/>
      <family val="2"/>
      <scheme val="minor"/>
    </font>
    <font>
      <i/>
      <sz val="11"/>
      <color theme="1"/>
      <name val="Calibri"/>
      <family val="2"/>
      <scheme val="minor"/>
    </font>
    <font>
      <sz val="11"/>
      <color theme="1"/>
      <name val="Calibri"/>
      <family val="2"/>
    </font>
    <font>
      <b/>
      <i/>
      <sz val="11"/>
      <color theme="1"/>
      <name val="Calibri"/>
      <family val="2"/>
      <scheme val="minor"/>
    </font>
    <font>
      <u/>
      <sz val="11"/>
      <color theme="4"/>
      <name val="Calibri"/>
      <family val="2"/>
      <scheme val="minor"/>
    </font>
    <font>
      <sz val="11"/>
      <color theme="4"/>
      <name val="Calibri"/>
      <family val="2"/>
      <scheme val="minor"/>
    </font>
    <font>
      <b/>
      <sz val="16"/>
      <color theme="0"/>
      <name val="Calibri"/>
      <family val="2"/>
      <scheme val="minor"/>
    </font>
    <font>
      <sz val="16"/>
      <color theme="0"/>
      <name val="Calibri"/>
      <family val="2"/>
      <scheme val="minor"/>
    </font>
    <font>
      <b/>
      <sz val="20"/>
      <color theme="0"/>
      <name val="Calibri"/>
      <family val="2"/>
      <scheme val="minor"/>
    </font>
    <font>
      <b/>
      <i/>
      <sz val="20"/>
      <color theme="0"/>
      <name val="Calibri"/>
      <family val="2"/>
      <scheme val="minor"/>
    </font>
    <font>
      <sz val="20"/>
      <color theme="0"/>
      <name val="Calibri"/>
      <family val="2"/>
      <scheme val="minor"/>
    </font>
    <font>
      <u/>
      <sz val="11"/>
      <color theme="10"/>
      <name val="Calibri"/>
      <family val="2"/>
      <scheme val="minor"/>
    </font>
    <font>
      <b/>
      <i/>
      <u/>
      <sz val="9"/>
      <color theme="1"/>
      <name val="Calibri"/>
      <family val="2"/>
      <scheme val="minor"/>
    </font>
    <font>
      <i/>
      <sz val="9"/>
      <color theme="1"/>
      <name val="Calibri"/>
      <family val="2"/>
      <scheme val="minor"/>
    </font>
    <font>
      <i/>
      <u/>
      <sz val="9"/>
      <color theme="4"/>
      <name val="Calibri"/>
      <family val="2"/>
      <scheme val="minor"/>
    </font>
    <font>
      <i/>
      <sz val="9"/>
      <name val="Calibri"/>
      <family val="2"/>
      <scheme val="minor"/>
    </font>
    <font>
      <b/>
      <sz val="11"/>
      <name val="Calibri"/>
      <family val="2"/>
      <scheme val="minor"/>
    </font>
    <font>
      <u/>
      <sz val="11"/>
      <name val="Calibri"/>
      <family val="2"/>
      <scheme val="minor"/>
    </font>
    <font>
      <b/>
      <u/>
      <sz val="12"/>
      <color theme="1"/>
      <name val="Calibri"/>
      <family val="2"/>
      <scheme val="minor"/>
    </font>
  </fonts>
  <fills count="11">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bgColor indexed="64"/>
      </patternFill>
    </fill>
    <fill>
      <patternFill patternType="solid">
        <fgColor theme="1"/>
        <bgColor indexed="64"/>
      </patternFill>
    </fill>
    <fill>
      <patternFill patternType="solid">
        <fgColor theme="0"/>
        <bgColor indexed="64"/>
      </patternFill>
    </fill>
  </fills>
  <borders count="37">
    <border>
      <left/>
      <right/>
      <top/>
      <bottom/>
      <diagonal/>
    </border>
    <border>
      <left style="thin">
        <color theme="0"/>
      </left>
      <right style="thin">
        <color theme="0"/>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theme="0"/>
      </right>
      <top style="thin">
        <color theme="0"/>
      </top>
      <bottom/>
      <diagonal/>
    </border>
    <border>
      <left style="medium">
        <color indexed="64"/>
      </left>
      <right style="thin">
        <color theme="0"/>
      </right>
      <top/>
      <bottom/>
      <diagonal/>
    </border>
    <border>
      <left style="medium">
        <color indexed="64"/>
      </left>
      <right style="thin">
        <color theme="0"/>
      </right>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4" fillId="0" borderId="0" applyFont="0" applyFill="0" applyBorder="0" applyAlignment="0" applyProtection="0"/>
    <xf numFmtId="0" fontId="26" fillId="0" borderId="0" applyNumberFormat="0" applyFill="0" applyBorder="0" applyAlignment="0" applyProtection="0"/>
  </cellStyleXfs>
  <cellXfs count="107">
    <xf numFmtId="0" fontId="0" fillId="0" borderId="0" xfId="0"/>
    <xf numFmtId="0" fontId="0" fillId="0" borderId="0" xfId="0" applyAlignment="1">
      <alignment horizontal="left"/>
    </xf>
    <xf numFmtId="0" fontId="2" fillId="5" borderId="0" xfId="0" applyFont="1" applyFill="1" applyAlignment="1">
      <alignment horizontal="left"/>
    </xf>
    <xf numFmtId="0" fontId="0" fillId="0" borderId="0" xfId="0" applyAlignment="1">
      <alignment horizontal="left" wrapText="1"/>
    </xf>
    <xf numFmtId="0" fontId="0" fillId="0" borderId="1" xfId="0" applyBorder="1"/>
    <xf numFmtId="0" fontId="5" fillId="0" borderId="1" xfId="0" applyFont="1" applyBorder="1"/>
    <xf numFmtId="0" fontId="1" fillId="0" borderId="1" xfId="0" applyFont="1" applyBorder="1"/>
    <xf numFmtId="0" fontId="0" fillId="7" borderId="2" xfId="0" applyFill="1" applyBorder="1"/>
    <xf numFmtId="0" fontId="0" fillId="7" borderId="3" xfId="0" applyFill="1" applyBorder="1"/>
    <xf numFmtId="0" fontId="0" fillId="7" borderId="3" xfId="0" applyFill="1" applyBorder="1" applyAlignment="1"/>
    <xf numFmtId="0" fontId="0" fillId="7" borderId="3" xfId="0" applyFill="1" applyBorder="1" applyAlignment="1">
      <alignment horizontal="center" vertical="center"/>
    </xf>
    <xf numFmtId="0" fontId="0" fillId="3" borderId="4" xfId="0" applyFill="1" applyBorder="1" applyAlignment="1">
      <alignment horizontal="center" vertical="center"/>
    </xf>
    <xf numFmtId="0" fontId="0" fillId="2" borderId="2" xfId="0" applyFill="1" applyBorder="1"/>
    <xf numFmtId="0" fontId="2" fillId="0" borderId="0" xfId="0" applyFont="1"/>
    <xf numFmtId="0" fontId="2" fillId="7" borderId="9" xfId="0" applyFont="1" applyFill="1" applyBorder="1"/>
    <xf numFmtId="0" fontId="2" fillId="7" borderId="10" xfId="0" applyFont="1" applyFill="1" applyBorder="1"/>
    <xf numFmtId="0" fontId="2" fillId="3" borderId="8" xfId="0" applyFont="1" applyFill="1" applyBorder="1" applyAlignment="1">
      <alignment horizontal="center" vertical="center"/>
    </xf>
    <xf numFmtId="0" fontId="2" fillId="2" borderId="9" xfId="0" applyFont="1" applyFill="1" applyBorder="1" applyAlignment="1">
      <alignment horizontal="center" vertical="center"/>
    </xf>
    <xf numFmtId="0" fontId="0" fillId="7" borderId="3" xfId="0" applyFill="1" applyBorder="1" applyAlignment="1">
      <alignment horizontal="left" vertical="center"/>
    </xf>
    <xf numFmtId="0" fontId="5" fillId="7" borderId="3" xfId="0" applyFont="1" applyFill="1" applyBorder="1"/>
    <xf numFmtId="0" fontId="0" fillId="2" borderId="2" xfId="0" applyFill="1" applyBorder="1" applyAlignment="1">
      <alignment horizontal="center"/>
    </xf>
    <xf numFmtId="0" fontId="0" fillId="7" borderId="2" xfId="0" applyFill="1" applyBorder="1" applyAlignment="1">
      <alignment wrapText="1"/>
    </xf>
    <xf numFmtId="0" fontId="6" fillId="0" borderId="1" xfId="0" applyFont="1" applyBorder="1"/>
    <xf numFmtId="0" fontId="1" fillId="0" borderId="0" xfId="0" applyFont="1" applyAlignment="1">
      <alignment horizontal="left"/>
    </xf>
    <xf numFmtId="0" fontId="1" fillId="0" borderId="0" xfId="0" quotePrefix="1" applyFont="1" applyAlignment="1">
      <alignment horizontal="left"/>
    </xf>
    <xf numFmtId="0" fontId="0" fillId="0" borderId="0" xfId="0" quotePrefix="1" applyAlignment="1">
      <alignment horizontal="left"/>
    </xf>
    <xf numFmtId="0" fontId="13" fillId="0" borderId="1" xfId="0" applyFont="1" applyBorder="1"/>
    <xf numFmtId="0" fontId="0" fillId="7" borderId="3" xfId="0" quotePrefix="1" applyFill="1" applyBorder="1"/>
    <xf numFmtId="0" fontId="4" fillId="0" borderId="1" xfId="0" applyFont="1" applyBorder="1"/>
    <xf numFmtId="0" fontId="4" fillId="0" borderId="1" xfId="0" quotePrefix="1" applyFont="1" applyBorder="1"/>
    <xf numFmtId="0" fontId="0" fillId="2" borderId="2" xfId="0" applyFill="1" applyBorder="1" applyAlignment="1">
      <alignment horizontal="left" vertical="top"/>
    </xf>
    <xf numFmtId="0" fontId="0" fillId="0" borderId="17" xfId="0" applyBorder="1"/>
    <xf numFmtId="0" fontId="0" fillId="0" borderId="21" xfId="0" applyBorder="1"/>
    <xf numFmtId="0" fontId="10" fillId="8" borderId="22" xfId="0" applyFont="1" applyFill="1" applyBorder="1"/>
    <xf numFmtId="0" fontId="10" fillId="8" borderId="23" xfId="0" applyFont="1" applyFill="1" applyBorder="1"/>
    <xf numFmtId="0" fontId="8" fillId="8" borderId="23" xfId="0" applyFont="1" applyFill="1" applyBorder="1"/>
    <xf numFmtId="0" fontId="8" fillId="8" borderId="23" xfId="0" applyFont="1" applyFill="1" applyBorder="1" applyAlignment="1">
      <alignment horizontal="center" vertical="center"/>
    </xf>
    <xf numFmtId="0" fontId="2" fillId="7" borderId="2" xfId="0" applyFont="1" applyFill="1" applyBorder="1"/>
    <xf numFmtId="44" fontId="0" fillId="2" borderId="2" xfId="1" applyFont="1" applyFill="1" applyBorder="1"/>
    <xf numFmtId="44" fontId="0" fillId="2" borderId="2" xfId="1" applyFont="1" applyFill="1" applyBorder="1" applyAlignment="1">
      <alignment horizontal="center"/>
    </xf>
    <xf numFmtId="0" fontId="0" fillId="0" borderId="0" xfId="0" applyAlignment="1">
      <alignment vertical="center"/>
    </xf>
    <xf numFmtId="49" fontId="0" fillId="2" borderId="2" xfId="0" applyNumberFormat="1" applyFill="1" applyBorder="1" applyAlignment="1">
      <alignment horizontal="right"/>
    </xf>
    <xf numFmtId="0" fontId="18" fillId="0" borderId="11" xfId="0" applyFont="1" applyBorder="1"/>
    <xf numFmtId="44" fontId="0" fillId="7" borderId="2" xfId="1" applyFont="1" applyFill="1" applyBorder="1"/>
    <xf numFmtId="0" fontId="0" fillId="3" borderId="4" xfId="0" applyFill="1" applyBorder="1" applyAlignment="1">
      <alignment horizontal="center" vertical="top"/>
    </xf>
    <xf numFmtId="0" fontId="0" fillId="2" borderId="2" xfId="0" applyFill="1" applyBorder="1" applyAlignment="1">
      <alignment vertical="top"/>
    </xf>
    <xf numFmtId="0" fontId="5" fillId="0" borderId="0" xfId="0" applyFont="1" applyAlignment="1">
      <alignment horizontal="left"/>
    </xf>
    <xf numFmtId="0" fontId="23" fillId="9" borderId="22" xfId="0" applyFont="1" applyFill="1" applyBorder="1"/>
    <xf numFmtId="0" fontId="24" fillId="9" borderId="23" xfId="0" applyFont="1" applyFill="1" applyBorder="1"/>
    <xf numFmtId="0" fontId="25" fillId="9" borderId="23" xfId="0" applyFont="1" applyFill="1" applyBorder="1"/>
    <xf numFmtId="0" fontId="23" fillId="9" borderId="23" xfId="0" applyFont="1" applyFill="1" applyBorder="1"/>
    <xf numFmtId="0" fontId="25" fillId="9" borderId="23" xfId="0" applyFont="1" applyFill="1" applyBorder="1" applyAlignment="1">
      <alignment horizontal="center" vertical="center"/>
    </xf>
    <xf numFmtId="0" fontId="0" fillId="10" borderId="0" xfId="0" applyFill="1"/>
    <xf numFmtId="0" fontId="0" fillId="4" borderId="0" xfId="0" applyFill="1" applyBorder="1"/>
    <xf numFmtId="0" fontId="0" fillId="2" borderId="0" xfId="0" applyFill="1" applyBorder="1"/>
    <xf numFmtId="0" fontId="0" fillId="6" borderId="0" xfId="0" applyFill="1" applyBorder="1"/>
    <xf numFmtId="0" fontId="33" fillId="10" borderId="29" xfId="0" applyFont="1" applyFill="1" applyBorder="1"/>
    <xf numFmtId="0" fontId="15" fillId="10" borderId="30" xfId="0" applyFont="1" applyFill="1" applyBorder="1"/>
    <xf numFmtId="0" fontId="0" fillId="10" borderId="31" xfId="0" applyFill="1" applyBorder="1"/>
    <xf numFmtId="0" fontId="28" fillId="7" borderId="0" xfId="0" applyFont="1" applyFill="1" applyAlignment="1">
      <alignment horizontal="left" vertical="top" wrapText="1"/>
    </xf>
    <xf numFmtId="0" fontId="0" fillId="10" borderId="32" xfId="0" applyFill="1" applyBorder="1" applyAlignment="1">
      <alignment horizontal="left" vertical="top" wrapText="1"/>
    </xf>
    <xf numFmtId="0" fontId="0" fillId="10" borderId="0" xfId="0" applyFill="1" applyBorder="1" applyAlignment="1">
      <alignment horizontal="left" vertical="top" wrapText="1"/>
    </xf>
    <xf numFmtId="0" fontId="0" fillId="10" borderId="33" xfId="0" applyFill="1" applyBorder="1" applyAlignment="1">
      <alignment horizontal="left" vertical="top" wrapText="1"/>
    </xf>
    <xf numFmtId="0" fontId="0" fillId="10" borderId="34" xfId="0" applyFill="1" applyBorder="1" applyAlignment="1">
      <alignment horizontal="left" vertical="top" wrapText="1"/>
    </xf>
    <xf numFmtId="0" fontId="0" fillId="10" borderId="35" xfId="0" applyFill="1" applyBorder="1" applyAlignment="1">
      <alignment horizontal="left" vertical="top"/>
    </xf>
    <xf numFmtId="0" fontId="0" fillId="10" borderId="36" xfId="0" applyFill="1" applyBorder="1" applyAlignment="1">
      <alignment horizontal="left" vertical="top"/>
    </xf>
    <xf numFmtId="0" fontId="0" fillId="10" borderId="34" xfId="0" applyFill="1" applyBorder="1" applyAlignment="1">
      <alignment horizontal="left" vertical="top"/>
    </xf>
    <xf numFmtId="0" fontId="22" fillId="9" borderId="0" xfId="0" applyFont="1" applyFill="1" applyAlignment="1">
      <alignment horizontal="center"/>
    </xf>
    <xf numFmtId="0" fontId="0" fillId="10" borderId="33" xfId="0" applyFill="1" applyBorder="1" applyAlignment="1">
      <alignment horizontal="center"/>
    </xf>
    <xf numFmtId="0" fontId="26" fillId="10" borderId="0" xfId="2" applyFill="1" applyAlignment="1">
      <alignment horizontal="left" vertical="top"/>
    </xf>
    <xf numFmtId="0" fontId="0" fillId="10" borderId="0" xfId="0" applyFill="1" applyAlignment="1">
      <alignment horizontal="left" vertical="top" wrapText="1"/>
    </xf>
    <xf numFmtId="0" fontId="27" fillId="7" borderId="0" xfId="0" applyFont="1" applyFill="1" applyAlignment="1">
      <alignment horizontal="left"/>
    </xf>
    <xf numFmtId="0" fontId="0" fillId="10" borderId="32" xfId="0" applyFill="1" applyBorder="1" applyAlignment="1">
      <alignment horizontal="left" vertical="top"/>
    </xf>
    <xf numFmtId="0" fontId="0" fillId="7" borderId="26" xfId="0" applyFill="1" applyBorder="1" applyAlignment="1">
      <alignment horizontal="center"/>
    </xf>
    <xf numFmtId="0" fontId="0" fillId="7" borderId="27" xfId="0" applyFill="1" applyBorder="1" applyAlignment="1">
      <alignment horizontal="center"/>
    </xf>
    <xf numFmtId="0" fontId="0" fillId="7" borderId="28" xfId="0" applyFill="1" applyBorder="1" applyAlignment="1">
      <alignment horizontal="center"/>
    </xf>
    <xf numFmtId="0" fontId="0" fillId="7" borderId="12" xfId="0" applyFill="1" applyBorder="1" applyAlignment="1">
      <alignment horizontal="left"/>
    </xf>
    <xf numFmtId="0" fontId="0" fillId="7" borderId="13" xfId="0" applyFill="1" applyBorder="1" applyAlignment="1">
      <alignment horizontal="left"/>
    </xf>
    <xf numFmtId="0" fontId="0" fillId="7" borderId="2" xfId="0" applyFill="1" applyBorder="1" applyAlignment="1">
      <alignment horizontal="left"/>
    </xf>
    <xf numFmtId="0" fontId="0" fillId="7" borderId="3" xfId="0" applyFill="1" applyBorder="1" applyAlignment="1">
      <alignment horizontal="left"/>
    </xf>
    <xf numFmtId="0" fontId="0" fillId="7" borderId="5" xfId="0" applyFill="1" applyBorder="1" applyAlignment="1">
      <alignment horizontal="left" vertical="top" indent="5"/>
    </xf>
    <xf numFmtId="0" fontId="0" fillId="7" borderId="6" xfId="0" applyFill="1" applyBorder="1" applyAlignment="1">
      <alignment horizontal="left" vertical="top" indent="5"/>
    </xf>
    <xf numFmtId="0" fontId="0" fillId="7" borderId="7" xfId="0" applyFill="1" applyBorder="1" applyAlignment="1">
      <alignment horizontal="left" vertical="top" indent="5"/>
    </xf>
    <xf numFmtId="0" fontId="0" fillId="7" borderId="12" xfId="0" applyFill="1" applyBorder="1" applyAlignment="1">
      <alignment horizontal="left" indent="5"/>
    </xf>
    <xf numFmtId="0" fontId="0" fillId="7" borderId="13" xfId="0" applyFill="1" applyBorder="1" applyAlignment="1">
      <alignment horizontal="left" indent="5"/>
    </xf>
    <xf numFmtId="0" fontId="0" fillId="7" borderId="5" xfId="0" applyFill="1" applyBorder="1" applyAlignment="1">
      <alignment horizontal="left" vertical="top"/>
    </xf>
    <xf numFmtId="0" fontId="0" fillId="7" borderId="6" xfId="0" applyFill="1" applyBorder="1" applyAlignment="1">
      <alignment horizontal="left" vertical="top"/>
    </xf>
    <xf numFmtId="0" fontId="0" fillId="7" borderId="7" xfId="0" applyFill="1" applyBorder="1" applyAlignment="1">
      <alignment horizontal="left" vertical="top"/>
    </xf>
    <xf numFmtId="0" fontId="0" fillId="7" borderId="5" xfId="0" applyFill="1" applyBorder="1" applyAlignment="1">
      <alignment horizontal="left"/>
    </xf>
    <xf numFmtId="0" fontId="0" fillId="7" borderId="6" xfId="0" applyFill="1" applyBorder="1" applyAlignment="1">
      <alignment horizontal="left"/>
    </xf>
    <xf numFmtId="0" fontId="0" fillId="7" borderId="7" xfId="0" applyFill="1" applyBorder="1" applyAlignment="1">
      <alignment horizontal="left"/>
    </xf>
    <xf numFmtId="0" fontId="0" fillId="7" borderId="12" xfId="0" applyFill="1" applyBorder="1" applyAlignment="1">
      <alignment horizontal="left" vertical="top"/>
    </xf>
    <xf numFmtId="0" fontId="0" fillId="7" borderId="13" xfId="0" applyFill="1" applyBorder="1" applyAlignment="1">
      <alignment horizontal="left" vertical="top"/>
    </xf>
    <xf numFmtId="0" fontId="0" fillId="7" borderId="2" xfId="0" applyFill="1" applyBorder="1" applyAlignment="1">
      <alignment horizontal="left" vertical="top"/>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16" fillId="7" borderId="18" xfId="0" applyFont="1" applyFill="1" applyBorder="1" applyAlignment="1">
      <alignment horizontal="right" wrapText="1"/>
    </xf>
    <xf numFmtId="0" fontId="16" fillId="7" borderId="19" xfId="0" applyFont="1" applyFill="1" applyBorder="1" applyAlignment="1">
      <alignment horizontal="right" wrapText="1"/>
    </xf>
    <xf numFmtId="0" fontId="16" fillId="7" borderId="20" xfId="0" applyFont="1" applyFill="1" applyBorder="1" applyAlignment="1">
      <alignment horizontal="right" wrapText="1"/>
    </xf>
    <xf numFmtId="0" fontId="0" fillId="7" borderId="12" xfId="0" applyFill="1" applyBorder="1" applyAlignment="1">
      <alignment horizontal="center"/>
    </xf>
    <xf numFmtId="0" fontId="0" fillId="7" borderId="13" xfId="0" applyFill="1" applyBorder="1" applyAlignment="1">
      <alignment horizontal="center"/>
    </xf>
    <xf numFmtId="0" fontId="0" fillId="7" borderId="14" xfId="0" applyFill="1" applyBorder="1" applyAlignment="1">
      <alignment horizontal="center"/>
    </xf>
    <xf numFmtId="0" fontId="0" fillId="7" borderId="15" xfId="0" applyFill="1" applyBorder="1" applyAlignment="1">
      <alignment horizontal="center"/>
    </xf>
    <xf numFmtId="0" fontId="0" fillId="7" borderId="16" xfId="0" applyFill="1" applyBorder="1" applyAlignment="1">
      <alignment horizontal="center"/>
    </xf>
    <xf numFmtId="0" fontId="0" fillId="7" borderId="7" xfId="0" applyFill="1" applyBorder="1" applyAlignment="1">
      <alignment horizontal="left" vertical="top" wrapText="1"/>
    </xf>
    <xf numFmtId="0" fontId="0" fillId="7" borderId="24" xfId="0" applyFill="1" applyBorder="1" applyAlignment="1">
      <alignment horizontal="left"/>
    </xf>
    <xf numFmtId="0" fontId="0" fillId="7" borderId="25" xfId="0" applyFill="1" applyBorder="1" applyAlignment="1">
      <alignment horizontal="left"/>
    </xf>
  </cellXfs>
  <cellStyles count="3">
    <cellStyle name="Lien hypertexte" xfId="2" builtinId="8"/>
    <cellStyle name="Monétaire" xfId="1" builtinId="4"/>
    <cellStyle name="Normal" xfId="0" builtinId="0"/>
  </cellStyles>
  <dxfs count="1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FF0000"/>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FF0000"/>
        </patternFill>
      </fill>
    </dxf>
    <dxf>
      <fill>
        <patternFill>
          <bgColor rgb="FFFF0000"/>
        </patternFill>
      </fill>
    </dxf>
    <dxf>
      <fill>
        <patternFill>
          <bgColor rgb="FFFF0000"/>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FF0000"/>
        </patternFill>
      </fill>
    </dxf>
    <dxf>
      <font>
        <color theme="0" tint="-4.9989318521683403E-2"/>
      </font>
    </dxf>
    <dxf>
      <fill>
        <patternFill>
          <bgColor theme="6" tint="0.59996337778862885"/>
        </patternFill>
      </fill>
    </dxf>
    <dxf>
      <fill>
        <patternFill>
          <bgColor rgb="FFFF0000"/>
        </patternFill>
      </fill>
    </dxf>
    <dxf>
      <fill>
        <patternFill>
          <bgColor rgb="FFFF0000"/>
        </patternFill>
      </fill>
    </dxf>
    <dxf>
      <fill>
        <patternFill>
          <bgColor theme="6" tint="0.59996337778862885"/>
        </patternFill>
      </fill>
    </dxf>
    <dxf>
      <fill>
        <patternFill>
          <bgColor theme="6"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_ELTR_001">
  <a:themeElements>
    <a:clrScheme name="Personnalisé 1">
      <a:dk1>
        <a:sysClr val="windowText" lastClr="000000"/>
      </a:dk1>
      <a:lt1>
        <a:sysClr val="window" lastClr="FFFFFF"/>
      </a:lt1>
      <a:dk2>
        <a:srgbClr val="1F497D"/>
      </a:dk2>
      <a:lt2>
        <a:srgbClr val="EEECE1"/>
      </a:lt2>
      <a:accent1>
        <a:srgbClr val="196D85"/>
      </a:accent1>
      <a:accent2>
        <a:srgbClr val="7DAD41"/>
      </a:accent2>
      <a:accent3>
        <a:srgbClr val="F6C331"/>
      </a:accent3>
      <a:accent4>
        <a:srgbClr val="BA571C"/>
      </a:accent4>
      <a:accent5>
        <a:srgbClr val="9B1919"/>
      </a:accent5>
      <a:accent6>
        <a:srgbClr val="5F5F5F"/>
      </a:accent6>
      <a:hlink>
        <a:srgbClr val="074263"/>
      </a:hlink>
      <a:folHlink>
        <a:srgbClr val="641980"/>
      </a:folHlink>
    </a:clrScheme>
    <a:fontScheme name="Police_ELTR_00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amaisonpassive.fr/participez-a-lenquete-nationale-sur-les-couts-reels-de-la-construction-passiv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D16"/>
  <sheetViews>
    <sheetView tabSelected="1" workbookViewId="0">
      <selection sqref="A1:C1"/>
    </sheetView>
  </sheetViews>
  <sheetFormatPr baseColWidth="10" defaultColWidth="0" defaultRowHeight="14.4" zeroHeight="1" x14ac:dyDescent="0.3"/>
  <cols>
    <col min="1" max="1" width="34" customWidth="1"/>
    <col min="2" max="2" width="13.33203125" bestFit="1" customWidth="1"/>
    <col min="3" max="3" width="87.5546875" customWidth="1"/>
    <col min="4" max="4" width="13.33203125" hidden="1" customWidth="1"/>
    <col min="5" max="16384" width="11.5546875" hidden="1"/>
  </cols>
  <sheetData>
    <row r="1" spans="1:3" ht="25.8" x14ac:dyDescent="0.5">
      <c r="A1" s="67" t="s">
        <v>349</v>
      </c>
      <c r="B1" s="67"/>
      <c r="C1" s="67"/>
    </row>
    <row r="2" spans="1:3" x14ac:dyDescent="0.3">
      <c r="A2" s="52"/>
      <c r="B2" s="52"/>
      <c r="C2" s="52"/>
    </row>
    <row r="3" spans="1:3" ht="46.2" customHeight="1" x14ac:dyDescent="0.3">
      <c r="A3" s="70" t="s">
        <v>350</v>
      </c>
      <c r="B3" s="70"/>
      <c r="C3" s="70"/>
    </row>
    <row r="4" spans="1:3" x14ac:dyDescent="0.3">
      <c r="A4" s="69" t="s">
        <v>336</v>
      </c>
      <c r="B4" s="69"/>
      <c r="C4" s="69"/>
    </row>
    <row r="5" spans="1:3" ht="15" thickBot="1" x14ac:dyDescent="0.35">
      <c r="A5" s="52"/>
      <c r="B5" s="52"/>
      <c r="C5" s="52"/>
    </row>
    <row r="6" spans="1:3" ht="15.6" x14ac:dyDescent="0.3">
      <c r="A6" s="56" t="s">
        <v>294</v>
      </c>
      <c r="B6" s="57"/>
      <c r="C6" s="58"/>
    </row>
    <row r="7" spans="1:3" ht="133.19999999999999" customHeight="1" x14ac:dyDescent="0.3">
      <c r="A7" s="60" t="s">
        <v>338</v>
      </c>
      <c r="B7" s="61"/>
      <c r="C7" s="62"/>
    </row>
    <row r="8" spans="1:3" x14ac:dyDescent="0.3">
      <c r="A8" s="72" t="s">
        <v>293</v>
      </c>
      <c r="B8" s="53" t="s">
        <v>86</v>
      </c>
      <c r="C8" s="68"/>
    </row>
    <row r="9" spans="1:3" x14ac:dyDescent="0.3">
      <c r="A9" s="72"/>
      <c r="B9" s="54" t="s">
        <v>87</v>
      </c>
      <c r="C9" s="68"/>
    </row>
    <row r="10" spans="1:3" x14ac:dyDescent="0.3">
      <c r="A10" s="72"/>
      <c r="B10" s="55" t="s">
        <v>118</v>
      </c>
      <c r="C10" s="68"/>
    </row>
    <row r="11" spans="1:3" ht="81" customHeight="1" thickBot="1" x14ac:dyDescent="0.35">
      <c r="A11" s="63" t="s">
        <v>339</v>
      </c>
      <c r="B11" s="64"/>
      <c r="C11" s="65"/>
    </row>
    <row r="12" spans="1:3" ht="15.6" x14ac:dyDescent="0.3">
      <c r="A12" s="56" t="s">
        <v>296</v>
      </c>
      <c r="B12" s="57"/>
      <c r="C12" s="58"/>
    </row>
    <row r="13" spans="1:3" ht="28.8" customHeight="1" x14ac:dyDescent="0.3">
      <c r="A13" s="60" t="s">
        <v>348</v>
      </c>
      <c r="B13" s="61"/>
      <c r="C13" s="62"/>
    </row>
    <row r="14" spans="1:3" ht="15" thickBot="1" x14ac:dyDescent="0.35">
      <c r="A14" s="66"/>
      <c r="B14" s="64"/>
      <c r="C14" s="65"/>
    </row>
    <row r="15" spans="1:3" x14ac:dyDescent="0.3">
      <c r="A15" s="71" t="s">
        <v>292</v>
      </c>
      <c r="B15" s="71"/>
      <c r="C15" s="71"/>
    </row>
    <row r="16" spans="1:3" ht="133.80000000000001" customHeight="1" x14ac:dyDescent="0.3">
      <c r="A16" s="59" t="s">
        <v>337</v>
      </c>
      <c r="B16" s="59"/>
      <c r="C16" s="59"/>
    </row>
  </sheetData>
  <mergeCells count="11">
    <mergeCell ref="A16:C16"/>
    <mergeCell ref="A13:C13"/>
    <mergeCell ref="A11:C11"/>
    <mergeCell ref="A14:C14"/>
    <mergeCell ref="A1:C1"/>
    <mergeCell ref="C8:C10"/>
    <mergeCell ref="A4:C4"/>
    <mergeCell ref="A3:C3"/>
    <mergeCell ref="A15:C15"/>
    <mergeCell ref="A7:C7"/>
    <mergeCell ref="A8:A10"/>
  </mergeCells>
  <hyperlinks>
    <hyperlink ref="A4"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G179"/>
  <sheetViews>
    <sheetView topLeftCell="B1" zoomScale="85" zoomScaleNormal="85" workbookViewId="0">
      <selection activeCell="B2" sqref="A2:XFD2"/>
    </sheetView>
  </sheetViews>
  <sheetFormatPr baseColWidth="10" defaultRowHeight="14.4" zeroHeight="1" x14ac:dyDescent="0.3"/>
  <cols>
    <col min="1" max="1" width="0" hidden="1" customWidth="1"/>
    <col min="2" max="2" width="5.109375" customWidth="1"/>
    <col min="3" max="3" width="37.33203125" style="7" customWidth="1"/>
    <col min="4" max="4" width="68.88671875" style="8" bestFit="1" customWidth="1"/>
    <col min="5" max="5" width="13.88671875" style="11" hidden="1" customWidth="1"/>
    <col min="6" max="6" width="50.77734375" style="12" bestFit="1" customWidth="1"/>
    <col min="7" max="7" width="26.77734375" style="4" bestFit="1" customWidth="1"/>
  </cols>
  <sheetData>
    <row r="1" spans="1:7" s="13" customFormat="1" ht="15" thickBot="1" x14ac:dyDescent="0.35">
      <c r="A1" s="13" t="s">
        <v>88</v>
      </c>
      <c r="C1" s="14"/>
      <c r="D1" s="15"/>
      <c r="E1" s="16" t="s">
        <v>17</v>
      </c>
      <c r="F1" s="17" t="s">
        <v>85</v>
      </c>
      <c r="G1" s="42" t="s">
        <v>282</v>
      </c>
    </row>
    <row r="2" spans="1:7" s="49" customFormat="1" ht="26.4" thickBot="1" x14ac:dyDescent="0.55000000000000004">
      <c r="A2" s="47"/>
      <c r="B2" s="48" t="s">
        <v>334</v>
      </c>
      <c r="D2" s="50"/>
      <c r="E2" s="51"/>
    </row>
    <row r="3" spans="1:7" s="35" customFormat="1" ht="18.600000000000001" thickBot="1" x14ac:dyDescent="0.4">
      <c r="A3" s="33"/>
      <c r="B3" s="34" t="s">
        <v>3</v>
      </c>
      <c r="D3" s="34"/>
      <c r="E3" s="36"/>
    </row>
    <row r="4" spans="1:7" ht="103.8" customHeight="1" x14ac:dyDescent="0.3">
      <c r="C4" s="91" t="s">
        <v>192</v>
      </c>
      <c r="D4" s="92"/>
      <c r="G4" s="28"/>
    </row>
    <row r="5" spans="1:7" x14ac:dyDescent="0.3">
      <c r="A5" t="s">
        <v>84</v>
      </c>
      <c r="C5" s="78" t="s">
        <v>0</v>
      </c>
      <c r="D5" s="79"/>
      <c r="E5" s="11" t="s">
        <v>84</v>
      </c>
    </row>
    <row r="6" spans="1:7" x14ac:dyDescent="0.3">
      <c r="A6" t="s">
        <v>84</v>
      </c>
      <c r="C6" s="78" t="s">
        <v>1</v>
      </c>
      <c r="D6" s="79"/>
      <c r="F6" s="41"/>
      <c r="G6" s="28"/>
    </row>
    <row r="7" spans="1:7" x14ac:dyDescent="0.3">
      <c r="A7" t="s">
        <v>84</v>
      </c>
      <c r="C7" s="78" t="s">
        <v>295</v>
      </c>
      <c r="D7" s="79"/>
      <c r="E7" s="11" t="s">
        <v>84</v>
      </c>
    </row>
    <row r="8" spans="1:7" x14ac:dyDescent="0.3">
      <c r="A8" t="s">
        <v>84</v>
      </c>
      <c r="C8" s="78" t="s">
        <v>2</v>
      </c>
      <c r="D8" s="79"/>
    </row>
    <row r="9" spans="1:7" x14ac:dyDescent="0.3">
      <c r="A9" t="s">
        <v>84</v>
      </c>
    </row>
    <row r="10" spans="1:7" x14ac:dyDescent="0.3">
      <c r="A10" t="s">
        <v>84</v>
      </c>
      <c r="C10" s="78" t="s">
        <v>4</v>
      </c>
      <c r="D10" s="79"/>
      <c r="E10" s="11" t="s">
        <v>84</v>
      </c>
    </row>
    <row r="11" spans="1:7" x14ac:dyDescent="0.3">
      <c r="A11" t="s">
        <v>84</v>
      </c>
      <c r="C11" s="78" t="s">
        <v>5</v>
      </c>
      <c r="D11" s="79"/>
      <c r="E11" s="11" t="s">
        <v>84</v>
      </c>
    </row>
    <row r="12" spans="1:7" x14ac:dyDescent="0.3">
      <c r="A12" t="s">
        <v>84</v>
      </c>
      <c r="C12" s="78" t="s">
        <v>6</v>
      </c>
      <c r="D12" s="79"/>
      <c r="E12" s="11" t="s">
        <v>84</v>
      </c>
      <c r="G12" s="29"/>
    </row>
    <row r="13" spans="1:7" x14ac:dyDescent="0.3">
      <c r="A13" t="s">
        <v>84</v>
      </c>
      <c r="C13" s="85" t="s">
        <v>19</v>
      </c>
      <c r="D13" s="9" t="s">
        <v>195</v>
      </c>
      <c r="E13" s="11" t="s">
        <v>84</v>
      </c>
      <c r="G13" s="5"/>
    </row>
    <row r="14" spans="1:7" x14ac:dyDescent="0.3">
      <c r="C14" s="86"/>
      <c r="D14" s="9" t="str">
        <f>IF(COUNTIF(Listes!$D$3:$D$13,F13)=1,"ID (Passive House Database) *","")</f>
        <v/>
      </c>
      <c r="E14" s="11" t="str">
        <f>IF(D14&lt;&gt;"","x","")</f>
        <v/>
      </c>
      <c r="G14" s="5"/>
    </row>
    <row r="15" spans="1:7" x14ac:dyDescent="0.3">
      <c r="A15" t="s">
        <v>84</v>
      </c>
      <c r="C15" s="86"/>
      <c r="D15" s="8" t="s">
        <v>196</v>
      </c>
      <c r="E15" s="11" t="s">
        <v>84</v>
      </c>
      <c r="G15" s="5"/>
    </row>
    <row r="16" spans="1:7" x14ac:dyDescent="0.3">
      <c r="C16" s="87"/>
      <c r="D16" s="8" t="str">
        <f>IF(F15="E+C-","Préciser le niveau atteint : *","")</f>
        <v/>
      </c>
      <c r="E16" s="11" t="str">
        <f>IF(D16&lt;&gt;"","x","")</f>
        <v/>
      </c>
      <c r="G16" s="5"/>
    </row>
    <row r="17" spans="1:7" x14ac:dyDescent="0.3">
      <c r="A17" t="s">
        <v>84</v>
      </c>
      <c r="C17" s="78" t="s">
        <v>18</v>
      </c>
      <c r="D17" s="79"/>
      <c r="E17" s="11" t="s">
        <v>84</v>
      </c>
    </row>
    <row r="18" spans="1:7" x14ac:dyDescent="0.3">
      <c r="A18" t="s">
        <v>84</v>
      </c>
      <c r="C18" s="78" t="s">
        <v>90</v>
      </c>
      <c r="D18" s="79"/>
      <c r="E18" s="11" t="s">
        <v>84</v>
      </c>
    </row>
    <row r="19" spans="1:7" x14ac:dyDescent="0.3">
      <c r="A19" t="s">
        <v>84</v>
      </c>
      <c r="C19" s="78" t="s">
        <v>89</v>
      </c>
      <c r="D19" s="79"/>
    </row>
    <row r="20" spans="1:7" x14ac:dyDescent="0.3">
      <c r="A20" t="s">
        <v>84</v>
      </c>
      <c r="C20" s="78" t="s">
        <v>91</v>
      </c>
      <c r="D20" s="79"/>
      <c r="E20" s="11" t="s">
        <v>84</v>
      </c>
    </row>
    <row r="21" spans="1:7" x14ac:dyDescent="0.3">
      <c r="A21" t="s">
        <v>84</v>
      </c>
      <c r="C21" s="78" t="s">
        <v>92</v>
      </c>
      <c r="D21" s="79"/>
      <c r="E21" s="11" t="s">
        <v>84</v>
      </c>
    </row>
    <row r="22" spans="1:7" x14ac:dyDescent="0.3">
      <c r="A22" t="s">
        <v>84</v>
      </c>
      <c r="C22" s="78" t="s">
        <v>93</v>
      </c>
      <c r="D22" s="79"/>
      <c r="E22" s="11" t="s">
        <v>84</v>
      </c>
      <c r="G22" s="28"/>
    </row>
    <row r="23" spans="1:7" x14ac:dyDescent="0.3">
      <c r="A23" t="s">
        <v>84</v>
      </c>
      <c r="C23" s="78" t="s">
        <v>278</v>
      </c>
      <c r="D23" s="79"/>
      <c r="E23" s="11" t="s">
        <v>84</v>
      </c>
      <c r="G23" s="28"/>
    </row>
    <row r="24" spans="1:7" x14ac:dyDescent="0.3">
      <c r="A24" t="s">
        <v>84</v>
      </c>
      <c r="C24" s="78" t="s">
        <v>94</v>
      </c>
      <c r="D24" s="79"/>
      <c r="E24" s="11" t="s">
        <v>84</v>
      </c>
    </row>
    <row r="25" spans="1:7" x14ac:dyDescent="0.3">
      <c r="A25" t="s">
        <v>84</v>
      </c>
      <c r="C25" s="78" t="s">
        <v>95</v>
      </c>
      <c r="D25" s="79"/>
      <c r="E25" s="11" t="s">
        <v>84</v>
      </c>
    </row>
    <row r="26" spans="1:7" x14ac:dyDescent="0.3">
      <c r="A26" t="s">
        <v>84</v>
      </c>
      <c r="C26" s="93" t="s">
        <v>117</v>
      </c>
      <c r="D26" s="9" t="s">
        <v>23</v>
      </c>
      <c r="E26" s="11" t="s">
        <v>84</v>
      </c>
      <c r="F26" s="20"/>
      <c r="G26" s="26" t="str">
        <f>IF(AND(COUNTA(F$26:F$28)=0,$F$11&lt;&gt;Listes!$B$4,NOT(ISBLANK($F$11))),"Erreur (Vérifier la case "&amp;ADDRESS(ROW($F$11),COLUMN($F$11))&amp;")","")</f>
        <v/>
      </c>
    </row>
    <row r="27" spans="1:7" x14ac:dyDescent="0.3">
      <c r="A27" t="s">
        <v>84</v>
      </c>
      <c r="C27" s="93"/>
      <c r="D27" s="8" t="s">
        <v>24</v>
      </c>
      <c r="E27" s="11" t="s">
        <v>84</v>
      </c>
      <c r="F27" s="20"/>
      <c r="G27" s="26" t="str">
        <f>IF(AND(COUNTA(F$26:F$28)=0,$F$11&lt;&gt;Listes!$B$4,NOT(ISBLANK($F$11))),"Erreur (Vérifier la case "&amp;ADDRESS(ROW($F$11),COLUMN($F$11))&amp;")","")</f>
        <v/>
      </c>
    </row>
    <row r="28" spans="1:7" x14ac:dyDescent="0.3">
      <c r="A28" t="s">
        <v>84</v>
      </c>
      <c r="C28" s="93"/>
      <c r="D28" s="8" t="s">
        <v>21</v>
      </c>
      <c r="E28" s="11" t="s">
        <v>84</v>
      </c>
      <c r="F28" s="20"/>
      <c r="G28" s="26" t="str">
        <f>IF(AND(COUNTA(F$26:F$28)=0,$F$11&lt;&gt;Listes!$B$4,NOT(ISBLANK($F$11))),"Erreur (Vérifier la case "&amp;ADDRESS(ROW($F$11),COLUMN($F$11))&amp;")","")</f>
        <v/>
      </c>
    </row>
    <row r="29" spans="1:7" x14ac:dyDescent="0.3">
      <c r="A29" t="s">
        <v>84</v>
      </c>
      <c r="C29" s="93"/>
      <c r="D29" s="8" t="s">
        <v>27</v>
      </c>
      <c r="E29" s="11" t="s">
        <v>84</v>
      </c>
      <c r="F29" s="20"/>
      <c r="G29" s="6"/>
    </row>
    <row r="30" spans="1:7" x14ac:dyDescent="0.3">
      <c r="A30" t="s">
        <v>84</v>
      </c>
      <c r="C30" s="93"/>
      <c r="D30" s="8" t="s">
        <v>28</v>
      </c>
      <c r="E30" s="11" t="s">
        <v>84</v>
      </c>
      <c r="F30" s="20"/>
      <c r="G30" s="6"/>
    </row>
    <row r="31" spans="1:7" x14ac:dyDescent="0.3">
      <c r="A31" t="s">
        <v>84</v>
      </c>
      <c r="C31" s="93"/>
      <c r="D31" s="8" t="s">
        <v>29</v>
      </c>
      <c r="E31" s="11" t="s">
        <v>84</v>
      </c>
      <c r="F31" s="20"/>
      <c r="G31" s="6"/>
    </row>
    <row r="32" spans="1:7" x14ac:dyDescent="0.3">
      <c r="A32" t="s">
        <v>84</v>
      </c>
      <c r="C32" s="93"/>
      <c r="D32" s="8" t="s">
        <v>30</v>
      </c>
      <c r="E32" s="11" t="s">
        <v>84</v>
      </c>
      <c r="F32" s="20"/>
      <c r="G32" s="6"/>
    </row>
    <row r="33" spans="1:7" x14ac:dyDescent="0.3">
      <c r="A33" t="s">
        <v>84</v>
      </c>
      <c r="C33" s="93"/>
      <c r="D33" s="8" t="s">
        <v>31</v>
      </c>
      <c r="E33" s="11" t="s">
        <v>84</v>
      </c>
      <c r="F33" s="20"/>
      <c r="G33" s="6"/>
    </row>
    <row r="34" spans="1:7" x14ac:dyDescent="0.3">
      <c r="A34" t="s">
        <v>84</v>
      </c>
      <c r="C34" s="93"/>
      <c r="D34" s="8" t="s">
        <v>32</v>
      </c>
      <c r="E34" s="11" t="s">
        <v>84</v>
      </c>
      <c r="F34" s="20"/>
      <c r="G34" s="6"/>
    </row>
    <row r="35" spans="1:7" x14ac:dyDescent="0.3">
      <c r="A35" t="s">
        <v>84</v>
      </c>
      <c r="C35" s="93"/>
      <c r="D35" s="8" t="s">
        <v>33</v>
      </c>
      <c r="E35" s="11" t="s">
        <v>84</v>
      </c>
      <c r="F35" s="20"/>
      <c r="G35" s="6"/>
    </row>
    <row r="36" spans="1:7" x14ac:dyDescent="0.3">
      <c r="A36" t="s">
        <v>84</v>
      </c>
      <c r="C36" s="93"/>
      <c r="D36" s="8" t="s">
        <v>34</v>
      </c>
      <c r="E36" s="11" t="s">
        <v>84</v>
      </c>
      <c r="F36" s="20"/>
      <c r="G36" s="6"/>
    </row>
    <row r="37" spans="1:7" x14ac:dyDescent="0.3">
      <c r="A37" t="s">
        <v>84</v>
      </c>
      <c r="C37" s="93"/>
      <c r="D37" s="8" t="s">
        <v>35</v>
      </c>
      <c r="E37" s="11" t="s">
        <v>84</v>
      </c>
      <c r="F37" s="20"/>
      <c r="G37" s="6"/>
    </row>
    <row r="38" spans="1:7" x14ac:dyDescent="0.3">
      <c r="A38" t="s">
        <v>84</v>
      </c>
      <c r="C38" s="93"/>
      <c r="D38" s="8" t="s">
        <v>36</v>
      </c>
      <c r="E38" s="11" t="s">
        <v>84</v>
      </c>
      <c r="F38" s="20"/>
      <c r="G38" s="6"/>
    </row>
    <row r="39" spans="1:7" x14ac:dyDescent="0.3">
      <c r="A39" t="s">
        <v>84</v>
      </c>
      <c r="C39" s="93"/>
      <c r="D39" s="19" t="s">
        <v>56</v>
      </c>
      <c r="E39" s="11" t="s">
        <v>84</v>
      </c>
      <c r="G39" s="6"/>
    </row>
    <row r="40" spans="1:7" ht="16.2" x14ac:dyDescent="0.3">
      <c r="A40" t="s">
        <v>84</v>
      </c>
      <c r="C40" s="85" t="s">
        <v>96</v>
      </c>
      <c r="D40" s="8" t="s">
        <v>332</v>
      </c>
      <c r="E40" s="11" t="s">
        <v>84</v>
      </c>
      <c r="G40" s="6"/>
    </row>
    <row r="41" spans="1:7" ht="16.2" x14ac:dyDescent="0.3">
      <c r="A41" t="s">
        <v>84</v>
      </c>
      <c r="C41" s="86"/>
      <c r="D41" s="8" t="s">
        <v>284</v>
      </c>
      <c r="E41" s="11" t="s">
        <v>84</v>
      </c>
      <c r="G41" s="6"/>
    </row>
    <row r="42" spans="1:7" x14ac:dyDescent="0.3">
      <c r="A42" t="s">
        <v>84</v>
      </c>
      <c r="C42" s="86"/>
      <c r="D42" s="8" t="s">
        <v>333</v>
      </c>
      <c r="G42" s="6"/>
    </row>
    <row r="43" spans="1:7" ht="15.6" x14ac:dyDescent="0.35">
      <c r="A43" t="s">
        <v>84</v>
      </c>
      <c r="C43" s="86"/>
      <c r="D43" s="8" t="s">
        <v>129</v>
      </c>
      <c r="G43" s="6"/>
    </row>
    <row r="44" spans="1:7" x14ac:dyDescent="0.3">
      <c r="A44" t="s">
        <v>84</v>
      </c>
      <c r="C44" s="87"/>
      <c r="D44" s="8" t="str">
        <f>IF(COUNTIF(Listes!$D$3:$D$13,F13)=1,"Surface de Référence Énergétique (SRE - PHPP) [m²] *","")</f>
        <v/>
      </c>
      <c r="E44" s="11" t="str">
        <f>IF(D44&lt;&gt;"","x","")</f>
        <v/>
      </c>
      <c r="F44" s="7"/>
      <c r="G44" s="6"/>
    </row>
    <row r="45" spans="1:7" x14ac:dyDescent="0.3">
      <c r="A45" t="s">
        <v>84</v>
      </c>
      <c r="C45" s="78" t="str">
        <f>IF(COUNTIF($F$26:$F$28,"x")&lt;&gt;0,"Nombre de logements *","")</f>
        <v/>
      </c>
      <c r="D45" s="79"/>
      <c r="E45" s="11" t="str">
        <f>IF(C45&lt;&gt;"","x","")</f>
        <v/>
      </c>
    </row>
    <row r="46" spans="1:7" x14ac:dyDescent="0.3">
      <c r="C46" s="7" t="s">
        <v>20</v>
      </c>
      <c r="E46" s="11" t="s">
        <v>84</v>
      </c>
    </row>
    <row r="47" spans="1:7" ht="15" thickBot="1" x14ac:dyDescent="0.35">
      <c r="C47" s="101"/>
      <c r="D47" s="102"/>
      <c r="E47" s="102"/>
      <c r="F47" s="103"/>
      <c r="G47" s="31"/>
    </row>
    <row r="48" spans="1:7" s="35" customFormat="1" ht="18.600000000000001" thickBot="1" x14ac:dyDescent="0.4">
      <c r="A48" s="33"/>
      <c r="B48" s="34" t="s">
        <v>48</v>
      </c>
      <c r="D48" s="34"/>
      <c r="E48" s="36"/>
    </row>
    <row r="49" spans="3:7" x14ac:dyDescent="0.3">
      <c r="C49" s="96" t="s">
        <v>300</v>
      </c>
      <c r="D49" s="97"/>
      <c r="E49" s="97"/>
      <c r="F49" s="98"/>
      <c r="G49" s="32"/>
    </row>
    <row r="50" spans="3:7" ht="28.8" x14ac:dyDescent="0.3">
      <c r="C50" s="21" t="s">
        <v>290</v>
      </c>
      <c r="E50" s="11" t="s">
        <v>84</v>
      </c>
      <c r="F50" s="38"/>
    </row>
    <row r="51" spans="3:7" x14ac:dyDescent="0.3">
      <c r="C51" s="7" t="s">
        <v>285</v>
      </c>
      <c r="E51" s="11" t="s">
        <v>84</v>
      </c>
      <c r="F51" s="38"/>
    </row>
    <row r="52" spans="3:7" x14ac:dyDescent="0.3">
      <c r="C52" s="76" t="s">
        <v>122</v>
      </c>
      <c r="D52" s="77"/>
      <c r="E52" s="11" t="s">
        <v>84</v>
      </c>
      <c r="F52" s="12" t="str">
        <f>IF(COUNTA($F$53:$F$59)=0,"cocher ci-dessous les cases concernées","")</f>
        <v>cocher ci-dessous les cases concernées</v>
      </c>
      <c r="G52" s="22"/>
    </row>
    <row r="53" spans="3:7" x14ac:dyDescent="0.3">
      <c r="C53" s="83" t="s">
        <v>50</v>
      </c>
      <c r="D53" s="84"/>
      <c r="E53" s="11" t="s">
        <v>84</v>
      </c>
      <c r="F53" s="39"/>
    </row>
    <row r="54" spans="3:7" x14ac:dyDescent="0.3">
      <c r="C54" s="83" t="s">
        <v>51</v>
      </c>
      <c r="D54" s="84"/>
      <c r="E54" s="11" t="s">
        <v>84</v>
      </c>
      <c r="F54" s="39"/>
      <c r="G54" s="22"/>
    </row>
    <row r="55" spans="3:7" x14ac:dyDescent="0.3">
      <c r="C55" s="80" t="s">
        <v>121</v>
      </c>
      <c r="D55" s="8" t="s">
        <v>53</v>
      </c>
      <c r="E55" s="11" t="s">
        <v>84</v>
      </c>
      <c r="F55" s="39"/>
      <c r="G55" s="22"/>
    </row>
    <row r="56" spans="3:7" x14ac:dyDescent="0.3">
      <c r="C56" s="81"/>
      <c r="D56" s="8" t="s">
        <v>54</v>
      </c>
      <c r="E56" s="11" t="s">
        <v>84</v>
      </c>
      <c r="F56" s="39"/>
      <c r="G56" s="22"/>
    </row>
    <row r="57" spans="3:7" x14ac:dyDescent="0.3">
      <c r="C57" s="81"/>
      <c r="D57" s="8" t="s">
        <v>55</v>
      </c>
      <c r="E57" s="11" t="s">
        <v>84</v>
      </c>
      <c r="F57" s="39"/>
      <c r="G57" s="22"/>
    </row>
    <row r="58" spans="3:7" x14ac:dyDescent="0.3">
      <c r="C58" s="81"/>
      <c r="D58" s="8" t="s">
        <v>123</v>
      </c>
      <c r="E58" s="11" t="s">
        <v>84</v>
      </c>
      <c r="F58" s="39"/>
      <c r="G58" s="22"/>
    </row>
    <row r="59" spans="3:7" x14ac:dyDescent="0.3">
      <c r="C59" s="82"/>
      <c r="D59" s="19" t="s">
        <v>267</v>
      </c>
      <c r="E59" s="11" t="s">
        <v>84</v>
      </c>
      <c r="F59" s="38"/>
      <c r="G59" s="22"/>
    </row>
    <row r="60" spans="3:7" x14ac:dyDescent="0.3">
      <c r="C60" s="76" t="s">
        <v>286</v>
      </c>
      <c r="D60" s="77"/>
      <c r="F60" s="38"/>
    </row>
    <row r="61" spans="3:7" x14ac:dyDescent="0.3">
      <c r="C61" s="76" t="s">
        <v>287</v>
      </c>
      <c r="D61" s="77"/>
      <c r="E61" s="11" t="s">
        <v>84</v>
      </c>
      <c r="F61" s="38"/>
    </row>
    <row r="62" spans="3:7" x14ac:dyDescent="0.3">
      <c r="C62" s="76" t="s">
        <v>288</v>
      </c>
      <c r="D62" s="77"/>
      <c r="E62" s="11" t="s">
        <v>84</v>
      </c>
      <c r="F62" s="38"/>
    </row>
    <row r="63" spans="3:7" ht="66.599999999999994" customHeight="1" x14ac:dyDescent="0.3">
      <c r="C63" s="91" t="s">
        <v>289</v>
      </c>
      <c r="D63" s="92"/>
      <c r="E63" s="11" t="s">
        <v>84</v>
      </c>
      <c r="F63" s="30"/>
    </row>
    <row r="64" spans="3:7" x14ac:dyDescent="0.3">
      <c r="C64" s="7" t="s">
        <v>259</v>
      </c>
      <c r="F64" s="38"/>
    </row>
    <row r="65" spans="1:7" x14ac:dyDescent="0.3">
      <c r="C65" s="85" t="s">
        <v>124</v>
      </c>
      <c r="D65" s="8" t="s">
        <v>125</v>
      </c>
      <c r="E65" s="11" t="str">
        <f>IF(COUNTIF($F$26:$F$27,"x")&lt;&gt;0,"x","")</f>
        <v/>
      </c>
      <c r="F65" s="7"/>
      <c r="G65" s="28"/>
    </row>
    <row r="66" spans="1:7" x14ac:dyDescent="0.3">
      <c r="C66" s="87"/>
      <c r="D66" s="8" t="s">
        <v>197</v>
      </c>
      <c r="E66" s="11" t="str">
        <f>IF(COUNTIF($F$26:$F$27,"x")&lt;&gt;0,"x","")</f>
        <v/>
      </c>
      <c r="F66" s="43"/>
      <c r="G66" s="28"/>
    </row>
    <row r="67" spans="1:7" ht="15" thickBot="1" x14ac:dyDescent="0.35">
      <c r="C67" s="101"/>
      <c r="D67" s="102"/>
      <c r="E67" s="102"/>
      <c r="F67" s="103"/>
      <c r="G67" s="31"/>
    </row>
    <row r="68" spans="1:7" s="49" customFormat="1" ht="26.4" thickBot="1" x14ac:dyDescent="0.55000000000000004">
      <c r="A68" s="47"/>
      <c r="B68" s="48" t="s">
        <v>335</v>
      </c>
      <c r="D68" s="50"/>
      <c r="E68" s="51"/>
    </row>
    <row r="69" spans="1:7" s="35" customFormat="1" ht="18.600000000000001" thickBot="1" x14ac:dyDescent="0.4">
      <c r="A69" s="33"/>
      <c r="B69" s="34" t="s">
        <v>57</v>
      </c>
      <c r="D69" s="34"/>
      <c r="E69" s="36"/>
    </row>
    <row r="70" spans="1:7" x14ac:dyDescent="0.3">
      <c r="C70" s="85" t="s">
        <v>137</v>
      </c>
      <c r="D70" s="8" t="s">
        <v>130</v>
      </c>
    </row>
    <row r="71" spans="1:7" x14ac:dyDescent="0.3">
      <c r="C71" s="86"/>
      <c r="D71" s="8" t="s">
        <v>263</v>
      </c>
      <c r="G71" s="6"/>
    </row>
    <row r="72" spans="1:7" x14ac:dyDescent="0.3">
      <c r="C72" s="87"/>
      <c r="D72" s="8" t="s">
        <v>131</v>
      </c>
      <c r="G72" s="6"/>
    </row>
    <row r="73" spans="1:7" x14ac:dyDescent="0.3">
      <c r="C73" s="85" t="s">
        <v>136</v>
      </c>
      <c r="D73" s="10" t="s">
        <v>58</v>
      </c>
    </row>
    <row r="74" spans="1:7" x14ac:dyDescent="0.3">
      <c r="C74" s="86"/>
      <c r="D74" s="10" t="s">
        <v>59</v>
      </c>
    </row>
    <row r="75" spans="1:7" x14ac:dyDescent="0.3">
      <c r="C75" s="86"/>
      <c r="D75" s="10" t="s">
        <v>60</v>
      </c>
    </row>
    <row r="76" spans="1:7" x14ac:dyDescent="0.3">
      <c r="C76" s="87"/>
      <c r="D76" s="10" t="s">
        <v>61</v>
      </c>
    </row>
    <row r="77" spans="1:7" x14ac:dyDescent="0.3">
      <c r="C77" s="88" t="s">
        <v>138</v>
      </c>
      <c r="D77" s="10" t="s">
        <v>62</v>
      </c>
    </row>
    <row r="78" spans="1:7" x14ac:dyDescent="0.3">
      <c r="C78" s="89"/>
      <c r="D78" s="10" t="s">
        <v>139</v>
      </c>
    </row>
    <row r="79" spans="1:7" ht="15.6" x14ac:dyDescent="0.3">
      <c r="C79" s="90"/>
      <c r="D79" s="10" t="s">
        <v>140</v>
      </c>
    </row>
    <row r="80" spans="1:7" ht="15" thickBot="1" x14ac:dyDescent="0.35">
      <c r="C80" s="101"/>
      <c r="D80" s="102"/>
      <c r="E80" s="102"/>
      <c r="F80" s="103"/>
      <c r="G80" s="31"/>
    </row>
    <row r="81" spans="1:7" s="35" customFormat="1" ht="18.600000000000001" thickBot="1" x14ac:dyDescent="0.4">
      <c r="A81" s="33"/>
      <c r="B81" s="34" t="s">
        <v>194</v>
      </c>
      <c r="D81" s="34"/>
      <c r="E81" s="36"/>
    </row>
    <row r="82" spans="1:7" x14ac:dyDescent="0.3">
      <c r="C82" s="85" t="s">
        <v>63</v>
      </c>
      <c r="D82" s="8" t="s">
        <v>144</v>
      </c>
      <c r="E82" s="11" t="s">
        <v>84</v>
      </c>
      <c r="G82" s="6"/>
    </row>
    <row r="83" spans="1:7" x14ac:dyDescent="0.3">
      <c r="C83" s="87"/>
      <c r="D83" s="8" t="s">
        <v>229</v>
      </c>
      <c r="G83" s="6"/>
    </row>
    <row r="84" spans="1:7" x14ac:dyDescent="0.3">
      <c r="C84" s="85" t="s">
        <v>174</v>
      </c>
      <c r="D84" s="8" t="s">
        <v>145</v>
      </c>
      <c r="E84" s="11" t="s">
        <v>84</v>
      </c>
      <c r="F84" s="12" t="s">
        <v>158</v>
      </c>
    </row>
    <row r="85" spans="1:7" x14ac:dyDescent="0.3">
      <c r="C85" s="86"/>
      <c r="D85" s="8" t="str">
        <f>IF(ISBLANK(F84),"",VLOOKUP(F84,Listes!$P$3:$Q$15,2,FALSE))</f>
        <v/>
      </c>
      <c r="E85" s="11" t="str">
        <f>IF(D85&lt;&gt;"","x","")</f>
        <v/>
      </c>
    </row>
    <row r="86" spans="1:7" x14ac:dyDescent="0.3">
      <c r="C86" s="86"/>
      <c r="D86" s="8" t="str">
        <f>IF(ISBLANK(F84),"",IF(COUNTIF(Listes!$P$8:$P$9,Saisie!$F84)&lt;&gt;0,"Préciser le COP théorique",IF(COUNTIF(Listes!$P$13,Saisie!$F84)&lt;&gt;0,"Préciser la part EnR et le mix énergétique",IF(COUNTIF(Listes!$P$15,Saisie!$F84)&lt;&gt;0,"Préciser :",""))))</f>
        <v>Préciser la part EnR et le mix énergétique</v>
      </c>
      <c r="E86" s="11" t="str">
        <f>IF(D86&lt;&gt;"","x","")</f>
        <v>x</v>
      </c>
      <c r="F86" s="7"/>
    </row>
    <row r="87" spans="1:7" x14ac:dyDescent="0.3">
      <c r="C87" s="86"/>
      <c r="D87" s="8" t="str">
        <f>IF(COUNTIF(Listes!$P$8:$P$9,Saisie!$F84)&lt;&gt;0,"Si géothermie, préciser le type :","")</f>
        <v/>
      </c>
      <c r="E87" s="11" t="str">
        <f>IF(D87&lt;&gt;"","x","")</f>
        <v/>
      </c>
      <c r="F87" s="7"/>
    </row>
    <row r="88" spans="1:7" x14ac:dyDescent="0.3">
      <c r="C88" s="86"/>
      <c r="D88" s="8" t="s">
        <v>146</v>
      </c>
    </row>
    <row r="89" spans="1:7" x14ac:dyDescent="0.3">
      <c r="C89" s="86"/>
      <c r="D89" s="8" t="str">
        <f>IF(ISBLANK(F88),"",VLOOKUP(F88,Listes!$P$3:$Q$15,2,FALSE))</f>
        <v/>
      </c>
      <c r="E89" s="11" t="str">
        <f>IF(D89&lt;&gt;"","x","")</f>
        <v/>
      </c>
    </row>
    <row r="90" spans="1:7" x14ac:dyDescent="0.3">
      <c r="C90" s="86"/>
      <c r="D90" s="8" t="str">
        <f>IF(ISBLANK(F88),"",IF(COUNTIF(Listes!$P$8:$P$9,Saisie!$F88)&lt;&gt;0,"Préciser le COP théorique",IF(COUNTIF(Listes!$P$13,Saisie!$F88)&lt;&gt;0,"Préciser la part EnR",IF(COUNTIF(Listes!$P$15,Saisie!$F88)&lt;&gt;0,"Préciser :",""))))</f>
        <v/>
      </c>
      <c r="E90" s="11" t="str">
        <f>IF(D90&lt;&gt;"","x","")</f>
        <v/>
      </c>
      <c r="F90" s="7"/>
    </row>
    <row r="91" spans="1:7" x14ac:dyDescent="0.3">
      <c r="C91" s="87"/>
      <c r="D91" s="8" t="str">
        <f>IF(COUNTIF(Listes!$P$8:$P$9,Saisie!$F88)&lt;&gt;0,"Si géothermie, préciser le type :","")</f>
        <v/>
      </c>
      <c r="E91" s="11" t="str">
        <f>IF(D91&lt;&gt;"","x","")</f>
        <v/>
      </c>
      <c r="F91" s="7"/>
    </row>
    <row r="92" spans="1:7" x14ac:dyDescent="0.3">
      <c r="C92" s="76" t="s">
        <v>175</v>
      </c>
      <c r="D92" s="77"/>
      <c r="E92" s="11" t="s">
        <v>84</v>
      </c>
    </row>
    <row r="93" spans="1:7" x14ac:dyDescent="0.3">
      <c r="C93" s="76" t="s">
        <v>67</v>
      </c>
      <c r="D93" s="77"/>
      <c r="E93" s="11" t="s">
        <v>84</v>
      </c>
    </row>
    <row r="94" spans="1:7" x14ac:dyDescent="0.3">
      <c r="C94" s="76" t="s">
        <v>65</v>
      </c>
      <c r="D94" s="77"/>
      <c r="E94" s="11" t="s">
        <v>84</v>
      </c>
    </row>
    <row r="95" spans="1:7" x14ac:dyDescent="0.3">
      <c r="C95" s="76" t="s">
        <v>176</v>
      </c>
      <c r="D95" s="77"/>
    </row>
    <row r="96" spans="1:7" x14ac:dyDescent="0.3">
      <c r="C96" s="99" t="s">
        <v>66</v>
      </c>
      <c r="D96" s="100"/>
    </row>
    <row r="97" spans="1:7" x14ac:dyDescent="0.3">
      <c r="C97" s="85" t="s">
        <v>331</v>
      </c>
      <c r="D97" s="8" t="s">
        <v>184</v>
      </c>
      <c r="E97" s="11" t="s">
        <v>84</v>
      </c>
      <c r="F97" s="20"/>
    </row>
    <row r="98" spans="1:7" x14ac:dyDescent="0.3">
      <c r="C98" s="86"/>
      <c r="D98" s="8" t="str">
        <f>IF(COUNTIF(Listes!$AK$4:$AK$11,Saisie!F97)&lt;&gt;0,"Puissance installée [kWc]","")</f>
        <v/>
      </c>
      <c r="E98" s="11" t="str">
        <f>IF(D98="","","x")</f>
        <v/>
      </c>
      <c r="G98" s="26" t="str">
        <f>IF(AND(ISBLANK(F98),E98&lt;&gt;""),"Champ obligatoire","")</f>
        <v/>
      </c>
    </row>
    <row r="99" spans="1:7" x14ac:dyDescent="0.3">
      <c r="C99" s="87"/>
      <c r="D99" s="8" t="str">
        <f>IF(AND(F97&lt;&gt;"Pas de prod. Électrique EnR",NOT(ISBLANK(F97))),"Production annuelle [kWhEF/an]","")</f>
        <v/>
      </c>
      <c r="E99" s="11" t="str">
        <f>IF(D99="","","x")</f>
        <v/>
      </c>
      <c r="G99" s="26" t="str">
        <f>IF(AND(ISBLANK(F99),E99&lt;&gt;""),"Champ obligatoire","")</f>
        <v/>
      </c>
    </row>
    <row r="100" spans="1:7" ht="15" thickBot="1" x14ac:dyDescent="0.35">
      <c r="C100" s="101"/>
      <c r="D100" s="102"/>
      <c r="E100" s="102"/>
      <c r="F100" s="103"/>
      <c r="G100" s="31"/>
    </row>
    <row r="101" spans="1:7" s="35" customFormat="1" ht="18.600000000000001" thickBot="1" x14ac:dyDescent="0.4">
      <c r="A101" s="33"/>
      <c r="B101" s="34" t="s">
        <v>116</v>
      </c>
      <c r="D101" s="34"/>
      <c r="E101" s="36"/>
    </row>
    <row r="102" spans="1:7" ht="16.2" x14ac:dyDescent="0.3">
      <c r="C102" s="85" t="s">
        <v>79</v>
      </c>
      <c r="D102" s="18" t="s">
        <v>193</v>
      </c>
      <c r="E102" s="11" t="s">
        <v>84</v>
      </c>
    </row>
    <row r="103" spans="1:7" x14ac:dyDescent="0.3">
      <c r="C103" s="87"/>
      <c r="D103" s="18" t="str">
        <f>IF($C$104="","","n50 [vol/h] *")</f>
        <v/>
      </c>
      <c r="E103" s="11" t="str">
        <f>IF(D103&lt;&gt;"","x","")</f>
        <v/>
      </c>
    </row>
    <row r="104" spans="1:7" x14ac:dyDescent="0.3">
      <c r="C104" s="85" t="str">
        <f>IF(COUNTIF(Listes!$D$3:$D$13,F13)=1,"Performance énergétique PHPP","")</f>
        <v/>
      </c>
      <c r="D104" s="18" t="str">
        <f>IF($C$104="","","Besoin de chauffage (kWh/m².an)")</f>
        <v/>
      </c>
      <c r="E104" s="11" t="str">
        <f t="shared" ref="E104:E109" si="0">IF(D104&lt;&gt;"","x","")</f>
        <v/>
      </c>
    </row>
    <row r="105" spans="1:7" x14ac:dyDescent="0.3">
      <c r="C105" s="86"/>
      <c r="D105" s="18" t="str">
        <f>IF($C$104="","","Puissance de chauffe [W]")</f>
        <v/>
      </c>
      <c r="E105" s="11" t="str">
        <f t="shared" si="0"/>
        <v/>
      </c>
    </row>
    <row r="106" spans="1:7" x14ac:dyDescent="0.3">
      <c r="C106" s="86"/>
      <c r="D106" s="18" t="str">
        <f>IF($C$104="","","Consos d'énergie primaire [kWh/m².an]")</f>
        <v/>
      </c>
      <c r="E106" s="11" t="str">
        <f t="shared" si="0"/>
        <v/>
      </c>
    </row>
    <row r="107" spans="1:7" x14ac:dyDescent="0.3">
      <c r="C107" s="86"/>
      <c r="D107" s="18" t="str">
        <f>IF($C$104="","","Conso Ep-R [kWh/m² projeté.an]")</f>
        <v/>
      </c>
      <c r="E107" s="11" t="str">
        <f t="shared" si="0"/>
        <v/>
      </c>
    </row>
    <row r="108" spans="1:7" x14ac:dyDescent="0.3">
      <c r="C108" s="86"/>
      <c r="D108" s="18" t="str">
        <f>IF($C$104="","","Production PeR [kWh/m² projeté.an]")</f>
        <v/>
      </c>
      <c r="E108" s="11" t="str">
        <f t="shared" si="0"/>
        <v/>
      </c>
    </row>
    <row r="109" spans="1:7" x14ac:dyDescent="0.3">
      <c r="C109" s="87"/>
      <c r="D109" s="18" t="str">
        <f>IF($C$104="","","Confort d’été [% heures &gt; 25°C]")</f>
        <v/>
      </c>
      <c r="E109" s="11" t="str">
        <f t="shared" si="0"/>
        <v/>
      </c>
    </row>
    <row r="110" spans="1:7" x14ac:dyDescent="0.3">
      <c r="C110" s="85" t="s">
        <v>191</v>
      </c>
      <c r="D110" s="18" t="s">
        <v>186</v>
      </c>
    </row>
    <row r="111" spans="1:7" x14ac:dyDescent="0.3">
      <c r="C111" s="86"/>
      <c r="D111" s="18" t="s">
        <v>187</v>
      </c>
    </row>
    <row r="112" spans="1:7" x14ac:dyDescent="0.3">
      <c r="C112" s="86"/>
      <c r="D112" s="18" t="s">
        <v>188</v>
      </c>
    </row>
    <row r="113" spans="3:5" x14ac:dyDescent="0.3">
      <c r="C113" s="86"/>
      <c r="D113" s="18" t="s">
        <v>189</v>
      </c>
    </row>
    <row r="114" spans="3:5" x14ac:dyDescent="0.3">
      <c r="C114" s="87"/>
      <c r="D114" s="18" t="s">
        <v>190</v>
      </c>
    </row>
    <row r="115" spans="3:5" x14ac:dyDescent="0.3">
      <c r="C115" s="85" t="s">
        <v>244</v>
      </c>
      <c r="D115" s="18" t="s">
        <v>272</v>
      </c>
    </row>
    <row r="116" spans="3:5" x14ac:dyDescent="0.3">
      <c r="C116" s="86"/>
      <c r="D116" s="8" t="str">
        <f>IF(NOT(ISBLANK(F115)),"Période","")</f>
        <v/>
      </c>
      <c r="E116" s="11" t="str">
        <f>IF(D116&lt;&gt;"","x","")</f>
        <v/>
      </c>
    </row>
    <row r="117" spans="3:5" x14ac:dyDescent="0.3">
      <c r="C117" s="86"/>
      <c r="D117" s="8" t="str">
        <f>IF(NOT(ISBLANK(F115)),"Unité","")</f>
        <v/>
      </c>
      <c r="E117" s="11" t="str">
        <f>IF(D117&lt;&gt;"","x","")</f>
        <v/>
      </c>
    </row>
    <row r="118" spans="3:5" x14ac:dyDescent="0.3">
      <c r="C118" s="86"/>
      <c r="D118" s="8" t="str">
        <f>IF(NOT(ISBLANK(F115)),"Consommation annuelle","")</f>
        <v/>
      </c>
      <c r="E118" s="11" t="str">
        <f>IF(D118&lt;&gt;"","x","")</f>
        <v/>
      </c>
    </row>
    <row r="119" spans="3:5" x14ac:dyDescent="0.3">
      <c r="C119" s="86"/>
      <c r="D119" s="18" t="s">
        <v>272</v>
      </c>
    </row>
    <row r="120" spans="3:5" x14ac:dyDescent="0.3">
      <c r="C120" s="86"/>
      <c r="D120" s="8" t="str">
        <f>IF(NOT(ISBLANK(F119)),"Période","")</f>
        <v/>
      </c>
      <c r="E120" s="11" t="str">
        <f>IF(D120&lt;&gt;"","x","")</f>
        <v/>
      </c>
    </row>
    <row r="121" spans="3:5" x14ac:dyDescent="0.3">
      <c r="C121" s="86"/>
      <c r="D121" s="8" t="str">
        <f>IF(NOT(ISBLANK(F119)),"Unité","")</f>
        <v/>
      </c>
      <c r="E121" s="11" t="str">
        <f>IF(D121&lt;&gt;"","x","")</f>
        <v/>
      </c>
    </row>
    <row r="122" spans="3:5" x14ac:dyDescent="0.3">
      <c r="C122" s="86"/>
      <c r="D122" s="8" t="str">
        <f>IF(NOT(ISBLANK(F119)),"Consommation annuelle","")</f>
        <v/>
      </c>
      <c r="E122" s="11" t="str">
        <f>IF(D122&lt;&gt;"","x","")</f>
        <v/>
      </c>
    </row>
    <row r="123" spans="3:5" x14ac:dyDescent="0.3">
      <c r="C123" s="86"/>
      <c r="D123" s="18" t="s">
        <v>272</v>
      </c>
    </row>
    <row r="124" spans="3:5" x14ac:dyDescent="0.3">
      <c r="C124" s="86"/>
      <c r="D124" s="8" t="str">
        <f>IF(NOT(ISBLANK(F123)),"Période","")</f>
        <v/>
      </c>
      <c r="E124" s="11" t="str">
        <f>IF(D124&lt;&gt;"","x","")</f>
        <v/>
      </c>
    </row>
    <row r="125" spans="3:5" x14ac:dyDescent="0.3">
      <c r="C125" s="86"/>
      <c r="D125" s="8" t="str">
        <f>IF(NOT(ISBLANK(F123)),"Unité","")</f>
        <v/>
      </c>
      <c r="E125" s="11" t="str">
        <f>IF(D125&lt;&gt;"","x","")</f>
        <v/>
      </c>
    </row>
    <row r="126" spans="3:5" x14ac:dyDescent="0.3">
      <c r="C126" s="86"/>
      <c r="D126" s="8" t="str">
        <f>IF(NOT(ISBLANK(F123)),"Consommation annuelle","")</f>
        <v/>
      </c>
      <c r="E126" s="11" t="str">
        <f>IF(D126&lt;&gt;"","x","")</f>
        <v/>
      </c>
    </row>
    <row r="127" spans="3:5" x14ac:dyDescent="0.3">
      <c r="C127" s="86"/>
      <c r="D127" s="18" t="s">
        <v>272</v>
      </c>
    </row>
    <row r="128" spans="3:5" x14ac:dyDescent="0.3">
      <c r="C128" s="86"/>
      <c r="D128" s="8" t="str">
        <f>IF(NOT(ISBLANK(F127)),"Période","")</f>
        <v/>
      </c>
      <c r="E128" s="11" t="str">
        <f>IF(D128&lt;&gt;"","x","")</f>
        <v/>
      </c>
    </row>
    <row r="129" spans="1:7" x14ac:dyDescent="0.3">
      <c r="C129" s="86"/>
      <c r="D129" s="8" t="str">
        <f>IF(NOT(ISBLANK(F127)),"Unité","")</f>
        <v/>
      </c>
      <c r="E129" s="11" t="str">
        <f>IF(D129&lt;&gt;"","x","")</f>
        <v/>
      </c>
    </row>
    <row r="130" spans="1:7" x14ac:dyDescent="0.3">
      <c r="C130" s="87"/>
      <c r="D130" s="8" t="str">
        <f>IF(NOT(ISBLANK(F127)),"Consommation annuelle","")</f>
        <v/>
      </c>
      <c r="E130" s="11" t="str">
        <f>IF(D130&lt;&gt;"","x","")</f>
        <v/>
      </c>
    </row>
    <row r="131" spans="1:7" x14ac:dyDescent="0.3">
      <c r="C131" s="76" t="s">
        <v>245</v>
      </c>
      <c r="D131" s="77"/>
    </row>
    <row r="132" spans="1:7" ht="15" thickBot="1" x14ac:dyDescent="0.35">
      <c r="C132" s="73"/>
      <c r="D132" s="74"/>
      <c r="E132" s="74"/>
      <c r="F132" s="75"/>
      <c r="G132" s="31"/>
    </row>
    <row r="133" spans="1:7" s="35" customFormat="1" ht="18.600000000000001" thickBot="1" x14ac:dyDescent="0.4">
      <c r="A133" s="33"/>
      <c r="B133" s="34" t="s">
        <v>299</v>
      </c>
      <c r="D133" s="34"/>
      <c r="E133" s="36"/>
    </row>
    <row r="134" spans="1:7" x14ac:dyDescent="0.3">
      <c r="C134" s="85" t="s">
        <v>246</v>
      </c>
      <c r="D134" s="18" t="s">
        <v>53</v>
      </c>
    </row>
    <row r="135" spans="1:7" x14ac:dyDescent="0.3">
      <c r="C135" s="87"/>
      <c r="D135" s="18" t="s">
        <v>247</v>
      </c>
    </row>
    <row r="136" spans="1:7" ht="15" thickBot="1" x14ac:dyDescent="0.35">
      <c r="C136" s="73"/>
      <c r="D136" s="74"/>
      <c r="E136" s="74"/>
      <c r="F136" s="75"/>
    </row>
    <row r="137" spans="1:7" s="35" customFormat="1" ht="18.600000000000001" thickBot="1" x14ac:dyDescent="0.4">
      <c r="A137" s="33"/>
      <c r="B137" s="34" t="s">
        <v>297</v>
      </c>
      <c r="D137" s="34"/>
      <c r="E137" s="36"/>
    </row>
    <row r="138" spans="1:7" x14ac:dyDescent="0.3">
      <c r="C138" s="105" t="s">
        <v>80</v>
      </c>
      <c r="D138" s="106"/>
    </row>
    <row r="139" spans="1:7" x14ac:dyDescent="0.3">
      <c r="C139" s="76" t="s">
        <v>81</v>
      </c>
      <c r="D139" s="77"/>
    </row>
    <row r="140" spans="1:7" x14ac:dyDescent="0.3">
      <c r="C140" s="76" t="s">
        <v>82</v>
      </c>
      <c r="D140" s="77"/>
    </row>
    <row r="141" spans="1:7" ht="114.6" customHeight="1" x14ac:dyDescent="0.3">
      <c r="C141" s="91" t="s">
        <v>83</v>
      </c>
      <c r="D141" s="92"/>
      <c r="E141" s="44"/>
      <c r="F141" s="45"/>
    </row>
    <row r="142" spans="1:7" ht="15" thickBot="1" x14ac:dyDescent="0.35">
      <c r="C142" s="73"/>
      <c r="D142" s="74"/>
      <c r="E142" s="74"/>
      <c r="F142" s="75"/>
    </row>
    <row r="143" spans="1:7" s="35" customFormat="1" ht="18.600000000000001" thickBot="1" x14ac:dyDescent="0.4">
      <c r="A143" s="33"/>
      <c r="B143" s="34" t="s">
        <v>298</v>
      </c>
      <c r="D143" s="34"/>
      <c r="E143" s="36"/>
    </row>
    <row r="144" spans="1:7" x14ac:dyDescent="0.3">
      <c r="F144" s="38"/>
    </row>
    <row r="145" spans="3:6" x14ac:dyDescent="0.3">
      <c r="C145" s="94" t="s">
        <v>248</v>
      </c>
      <c r="D145" s="8" t="s">
        <v>204</v>
      </c>
      <c r="F145" s="38"/>
    </row>
    <row r="146" spans="3:6" x14ac:dyDescent="0.3">
      <c r="C146" s="95"/>
      <c r="D146" s="8" t="s">
        <v>205</v>
      </c>
      <c r="F146" s="38"/>
    </row>
    <row r="147" spans="3:6" x14ac:dyDescent="0.3">
      <c r="C147" s="95"/>
      <c r="D147" s="8" t="s">
        <v>206</v>
      </c>
      <c r="F147" s="38"/>
    </row>
    <row r="148" spans="3:6" x14ac:dyDescent="0.3">
      <c r="C148" s="95"/>
      <c r="D148" s="8" t="s">
        <v>207</v>
      </c>
      <c r="F148" s="38"/>
    </row>
    <row r="149" spans="3:6" x14ac:dyDescent="0.3">
      <c r="C149" s="95"/>
      <c r="D149" s="8" t="s">
        <v>208</v>
      </c>
      <c r="F149" s="38"/>
    </row>
    <row r="150" spans="3:6" x14ac:dyDescent="0.3">
      <c r="C150" s="95"/>
      <c r="D150" s="8" t="s">
        <v>209</v>
      </c>
      <c r="F150" s="38"/>
    </row>
    <row r="151" spans="3:6" x14ac:dyDescent="0.3">
      <c r="C151" s="95"/>
      <c r="D151" s="27" t="s">
        <v>217</v>
      </c>
      <c r="F151" s="38"/>
    </row>
    <row r="152" spans="3:6" x14ac:dyDescent="0.3">
      <c r="C152" s="95"/>
      <c r="D152" s="27" t="s">
        <v>218</v>
      </c>
      <c r="F152" s="38"/>
    </row>
    <row r="153" spans="3:6" x14ac:dyDescent="0.3">
      <c r="C153" s="95"/>
      <c r="D153" s="27" t="s">
        <v>219</v>
      </c>
      <c r="F153" s="38"/>
    </row>
    <row r="154" spans="3:6" x14ac:dyDescent="0.3">
      <c r="C154" s="95"/>
      <c r="D154" s="8" t="s">
        <v>210</v>
      </c>
      <c r="F154" s="38"/>
    </row>
    <row r="155" spans="3:6" x14ac:dyDescent="0.3">
      <c r="C155" s="95"/>
      <c r="D155" s="8" t="s">
        <v>211</v>
      </c>
      <c r="F155" s="38"/>
    </row>
    <row r="156" spans="3:6" x14ac:dyDescent="0.3">
      <c r="C156" s="95"/>
      <c r="D156" s="8" t="s">
        <v>212</v>
      </c>
      <c r="F156" s="38"/>
    </row>
    <row r="157" spans="3:6" x14ac:dyDescent="0.3">
      <c r="C157" s="95"/>
      <c r="D157" s="8" t="s">
        <v>213</v>
      </c>
      <c r="F157" s="38"/>
    </row>
    <row r="158" spans="3:6" x14ac:dyDescent="0.3">
      <c r="C158" s="95"/>
      <c r="D158" s="8" t="s">
        <v>214</v>
      </c>
      <c r="F158" s="38"/>
    </row>
    <row r="159" spans="3:6" x14ac:dyDescent="0.3">
      <c r="C159" s="95"/>
      <c r="D159" s="8" t="s">
        <v>215</v>
      </c>
      <c r="F159" s="38"/>
    </row>
    <row r="160" spans="3:6" x14ac:dyDescent="0.3">
      <c r="C160" s="95"/>
      <c r="D160" s="8" t="s">
        <v>216</v>
      </c>
      <c r="F160" s="38"/>
    </row>
    <row r="161" spans="3:6" x14ac:dyDescent="0.3">
      <c r="C161" s="104"/>
      <c r="D161" s="8" t="s">
        <v>203</v>
      </c>
      <c r="F161" s="38"/>
    </row>
    <row r="162" spans="3:6" ht="14.4" customHeight="1" x14ac:dyDescent="0.3">
      <c r="C162" s="94" t="s">
        <v>249</v>
      </c>
      <c r="D162" s="8" t="s">
        <v>198</v>
      </c>
    </row>
    <row r="163" spans="3:6" ht="14.4" customHeight="1" x14ac:dyDescent="0.3">
      <c r="C163" s="95"/>
      <c r="D163" s="8" t="s">
        <v>250</v>
      </c>
      <c r="F163" s="38"/>
    </row>
    <row r="164" spans="3:6" x14ac:dyDescent="0.3">
      <c r="C164" s="95"/>
      <c r="D164" s="8" t="s">
        <v>251</v>
      </c>
      <c r="F164" s="38"/>
    </row>
    <row r="165" spans="3:6" x14ac:dyDescent="0.3">
      <c r="C165" s="95"/>
      <c r="D165" s="8" t="s">
        <v>252</v>
      </c>
      <c r="F165" s="38"/>
    </row>
    <row r="166" spans="3:6" x14ac:dyDescent="0.3">
      <c r="C166" s="95"/>
      <c r="D166" s="8" t="s">
        <v>253</v>
      </c>
      <c r="F166" s="38"/>
    </row>
    <row r="167" spans="3:6" x14ac:dyDescent="0.3">
      <c r="C167" s="95"/>
      <c r="D167" s="8" t="s">
        <v>254</v>
      </c>
      <c r="F167" s="38"/>
    </row>
    <row r="168" spans="3:6" x14ac:dyDescent="0.3">
      <c r="C168" s="95"/>
      <c r="D168" s="8" t="s">
        <v>255</v>
      </c>
      <c r="F168" s="38"/>
    </row>
    <row r="169" spans="3:6" x14ac:dyDescent="0.3">
      <c r="C169" s="95"/>
      <c r="D169" s="27" t="s">
        <v>256</v>
      </c>
      <c r="F169" s="38"/>
    </row>
    <row r="170" spans="3:6" x14ac:dyDescent="0.3">
      <c r="C170" s="95"/>
      <c r="D170" s="27" t="s">
        <v>138</v>
      </c>
      <c r="F170" s="38"/>
    </row>
    <row r="171" spans="3:6" x14ac:dyDescent="0.3">
      <c r="C171" s="95"/>
      <c r="D171" s="27" t="s">
        <v>257</v>
      </c>
      <c r="F171" s="38"/>
    </row>
    <row r="172" spans="3:6" x14ac:dyDescent="0.3">
      <c r="C172" s="95"/>
      <c r="D172" s="8" t="s">
        <v>141</v>
      </c>
      <c r="F172" s="38"/>
    </row>
    <row r="173" spans="3:6" x14ac:dyDescent="0.3">
      <c r="C173" s="95"/>
      <c r="D173" s="8" t="s">
        <v>258</v>
      </c>
      <c r="F173" s="38"/>
    </row>
    <row r="174" spans="3:6" x14ac:dyDescent="0.3">
      <c r="C174" s="95"/>
      <c r="D174" s="8" t="s">
        <v>203</v>
      </c>
      <c r="F174" s="38"/>
    </row>
    <row r="175" spans="3:6" x14ac:dyDescent="0.3">
      <c r="C175" s="76" t="s">
        <v>291</v>
      </c>
      <c r="D175" s="77"/>
    </row>
    <row r="176" spans="3:6" ht="15" thickBot="1" x14ac:dyDescent="0.35">
      <c r="C176" s="73"/>
      <c r="D176" s="74"/>
      <c r="E176" s="74"/>
      <c r="F176" s="75"/>
    </row>
    <row r="177" spans="1:5" s="35" customFormat="1" ht="18.600000000000001" thickBot="1" x14ac:dyDescent="0.4">
      <c r="A177" s="33"/>
      <c r="B177" s="34"/>
      <c r="D177" s="34"/>
      <c r="E177" s="36"/>
    </row>
    <row r="178" spans="1:5" s="49" customFormat="1" ht="26.4" thickBot="1" x14ac:dyDescent="0.55000000000000004">
      <c r="A178" s="47"/>
      <c r="B178" s="48"/>
      <c r="C178" s="49" t="s">
        <v>283</v>
      </c>
      <c r="D178" s="50"/>
      <c r="E178" s="51"/>
    </row>
    <row r="179" spans="1:5" hidden="1" x14ac:dyDescent="0.3">
      <c r="C179" s="37"/>
    </row>
  </sheetData>
  <mergeCells count="63">
    <mergeCell ref="C65:C66"/>
    <mergeCell ref="C67:F67"/>
    <mergeCell ref="C80:F80"/>
    <mergeCell ref="C100:F100"/>
    <mergeCell ref="C132:F132"/>
    <mergeCell ref="C92:D92"/>
    <mergeCell ref="C93:D93"/>
    <mergeCell ref="C131:D131"/>
    <mergeCell ref="C115:C130"/>
    <mergeCell ref="C70:C72"/>
    <mergeCell ref="C145:C161"/>
    <mergeCell ref="C141:D141"/>
    <mergeCell ref="C140:D140"/>
    <mergeCell ref="C139:D139"/>
    <mergeCell ref="C138:D138"/>
    <mergeCell ref="C7:D7"/>
    <mergeCell ref="C61:D61"/>
    <mergeCell ref="C60:D60"/>
    <mergeCell ref="C134:C135"/>
    <mergeCell ref="C162:C174"/>
    <mergeCell ref="C49:F49"/>
    <mergeCell ref="C94:D94"/>
    <mergeCell ref="C95:D95"/>
    <mergeCell ref="C96:D96"/>
    <mergeCell ref="C97:C99"/>
    <mergeCell ref="C104:C109"/>
    <mergeCell ref="C110:C114"/>
    <mergeCell ref="C102:C103"/>
    <mergeCell ref="C136:F136"/>
    <mergeCell ref="C142:F142"/>
    <mergeCell ref="C47:F47"/>
    <mergeCell ref="C62:D62"/>
    <mergeCell ref="C4:D4"/>
    <mergeCell ref="C84:C91"/>
    <mergeCell ref="C11:D11"/>
    <mergeCell ref="C12:D12"/>
    <mergeCell ref="C17:D17"/>
    <mergeCell ref="C18:D18"/>
    <mergeCell ref="C45:D45"/>
    <mergeCell ref="C26:C39"/>
    <mergeCell ref="C40:C44"/>
    <mergeCell ref="C22:D22"/>
    <mergeCell ref="C25:D25"/>
    <mergeCell ref="C13:C16"/>
    <mergeCell ref="C63:D63"/>
    <mergeCell ref="C5:D5"/>
    <mergeCell ref="C6:D6"/>
    <mergeCell ref="C176:F176"/>
    <mergeCell ref="C175:D175"/>
    <mergeCell ref="C8:D8"/>
    <mergeCell ref="C10:D10"/>
    <mergeCell ref="C52:D52"/>
    <mergeCell ref="C55:C59"/>
    <mergeCell ref="C54:D54"/>
    <mergeCell ref="C53:D53"/>
    <mergeCell ref="C19:D19"/>
    <mergeCell ref="C20:D20"/>
    <mergeCell ref="C73:C76"/>
    <mergeCell ref="C77:C79"/>
    <mergeCell ref="C82:C83"/>
    <mergeCell ref="C21:D21"/>
    <mergeCell ref="C23:D23"/>
    <mergeCell ref="C24:D24"/>
  </mergeCells>
  <conditionalFormatting sqref="F60:F66 F93:F96 F82 F134:F135 F17:F21 F1 F44:F46 F73:F79 F50:F52 F4:F15 F144:F174 F102:F113 F131 F23:F42 F117 F84:F91 F138:F141 F179:F1048576">
    <cfRule type="expression" dxfId="110" priority="108">
      <formula>$E1="x"</formula>
    </cfRule>
  </conditionalFormatting>
  <conditionalFormatting sqref="F42">
    <cfRule type="expression" dxfId="109" priority="104">
      <formula>AND(NOT(ISBLANK(F42)),$F$11&lt;&gt;"Résidentiel",$F$11&lt;&gt;"Mixte")</formula>
    </cfRule>
  </conditionalFormatting>
  <conditionalFormatting sqref="F40">
    <cfRule type="expression" dxfId="108" priority="102">
      <formula>AND(ISBLANK(F40),OR($F$11="Résidentiel",$F$11="Mixte"),NOT(ISBLANK(F11)))</formula>
    </cfRule>
  </conditionalFormatting>
  <conditionalFormatting sqref="F26:F28">
    <cfRule type="expression" dxfId="107" priority="101">
      <formula>AND(NOT(ISBLANK(F26)),$F$11&lt;&gt;"Résidentiel",$F$11&lt;&gt;"Mixte")</formula>
    </cfRule>
  </conditionalFormatting>
  <conditionalFormatting sqref="F41">
    <cfRule type="expression" dxfId="106" priority="100">
      <formula>AND(ISBLANK(F41),OR($F$11="Non résidentiel",$F$11="Mixte"),NOT(ISBLANK(F11)))</formula>
    </cfRule>
  </conditionalFormatting>
  <conditionalFormatting sqref="F43">
    <cfRule type="expression" dxfId="105" priority="86">
      <formula>$E43="x"</formula>
    </cfRule>
  </conditionalFormatting>
  <conditionalFormatting sqref="F59">
    <cfRule type="expression" dxfId="104" priority="85">
      <formula>$E59="x"</formula>
    </cfRule>
  </conditionalFormatting>
  <conditionalFormatting sqref="F52">
    <cfRule type="expression" dxfId="103" priority="81">
      <formula>COUNTA($F$53:$F$59)=0</formula>
    </cfRule>
  </conditionalFormatting>
  <conditionalFormatting sqref="F63">
    <cfRule type="expression" dxfId="102" priority="80">
      <formula>COUNTA($F$61:$F$62)&lt;&gt;0</formula>
    </cfRule>
  </conditionalFormatting>
  <conditionalFormatting sqref="F65">
    <cfRule type="expression" dxfId="101" priority="79">
      <formula>AND(COUNTIF($F$26:$F$27,"x")&lt;&gt;0,ISBLANK(F65))</formula>
    </cfRule>
  </conditionalFormatting>
  <conditionalFormatting sqref="C65:D66">
    <cfRule type="expression" dxfId="100" priority="78">
      <formula>COUNTIF($F$26:$F$27,"x")=0</formula>
    </cfRule>
  </conditionalFormatting>
  <conditionalFormatting sqref="F66">
    <cfRule type="expression" dxfId="99" priority="77">
      <formula>AND(COUNTIF($F$26:$F$27,"x")&lt;&gt;0,ISBLANK(F66),F65&lt;&gt;"",F65&lt;&gt;"'")</formula>
    </cfRule>
  </conditionalFormatting>
  <conditionalFormatting sqref="F72">
    <cfRule type="expression" dxfId="98" priority="76">
      <formula>$E72="x"</formula>
    </cfRule>
  </conditionalFormatting>
  <conditionalFormatting sqref="F83">
    <cfRule type="expression" dxfId="97" priority="75">
      <formula>$E83="x"</formula>
    </cfRule>
  </conditionalFormatting>
  <conditionalFormatting sqref="F16">
    <cfRule type="expression" dxfId="96" priority="71">
      <formula>$E16="x"</formula>
    </cfRule>
  </conditionalFormatting>
  <conditionalFormatting sqref="F53:F58">
    <cfRule type="expression" dxfId="95" priority="70">
      <formula>$E53="x"</formula>
    </cfRule>
  </conditionalFormatting>
  <conditionalFormatting sqref="F85">
    <cfRule type="expression" dxfId="94" priority="69">
      <formula>AND(NOT(ISBLANK(F85)),COUNTIF(Chauff_Base,F85)=0)</formula>
    </cfRule>
  </conditionalFormatting>
  <conditionalFormatting sqref="F89">
    <cfRule type="expression" dxfId="93" priority="68">
      <formula>AND(NOT(ISBLANK(F89)),COUNTIF(Chauff_Appoint,F89)=0)</formula>
    </cfRule>
  </conditionalFormatting>
  <conditionalFormatting sqref="F91">
    <cfRule type="expression" dxfId="92" priority="66">
      <formula>AND(NOT(ISBLANK(F91)),D91="")</formula>
    </cfRule>
  </conditionalFormatting>
  <conditionalFormatting sqref="F92">
    <cfRule type="expression" dxfId="91" priority="65">
      <formula>$E92="x"</formula>
    </cfRule>
  </conditionalFormatting>
  <conditionalFormatting sqref="F97">
    <cfRule type="expression" dxfId="90" priority="64">
      <formula>$E97="x"</formula>
    </cfRule>
  </conditionalFormatting>
  <conditionalFormatting sqref="F114">
    <cfRule type="expression" dxfId="89" priority="61">
      <formula>$E114="x"</formula>
    </cfRule>
  </conditionalFormatting>
  <conditionalFormatting sqref="F70">
    <cfRule type="expression" dxfId="88" priority="50">
      <formula>$E70="x"</formula>
    </cfRule>
  </conditionalFormatting>
  <conditionalFormatting sqref="F48">
    <cfRule type="expression" dxfId="87" priority="58">
      <formula>$E48="x"</formula>
    </cfRule>
  </conditionalFormatting>
  <conditionalFormatting sqref="F98:F99">
    <cfRule type="expression" dxfId="86" priority="52">
      <formula>$E98="x"</formula>
    </cfRule>
  </conditionalFormatting>
  <conditionalFormatting sqref="F98:F99">
    <cfRule type="expression" dxfId="85" priority="51">
      <formula>AND(NOT(ISBLANK(F$97)),F$97&lt;&gt;"Pas de prod. Électrique EnR",ISBLANK(F98))</formula>
    </cfRule>
  </conditionalFormatting>
  <conditionalFormatting sqref="F177">
    <cfRule type="expression" dxfId="84" priority="39">
      <formula>$E177="x"</formula>
    </cfRule>
  </conditionalFormatting>
  <conditionalFormatting sqref="F143">
    <cfRule type="expression" dxfId="83" priority="40">
      <formula>$E143="x"</formula>
    </cfRule>
  </conditionalFormatting>
  <conditionalFormatting sqref="F3">
    <cfRule type="expression" dxfId="82" priority="46">
      <formula>$E3="x"</formula>
    </cfRule>
  </conditionalFormatting>
  <conditionalFormatting sqref="F69">
    <cfRule type="expression" dxfId="81" priority="45">
      <formula>$E69="x"</formula>
    </cfRule>
  </conditionalFormatting>
  <conditionalFormatting sqref="F81">
    <cfRule type="expression" dxfId="80" priority="44">
      <formula>$E81="x"</formula>
    </cfRule>
  </conditionalFormatting>
  <conditionalFormatting sqref="F101">
    <cfRule type="expression" dxfId="79" priority="43">
      <formula>$E101="x"</formula>
    </cfRule>
  </conditionalFormatting>
  <conditionalFormatting sqref="F133">
    <cfRule type="expression" dxfId="78" priority="42">
      <formula>$E133="x"</formula>
    </cfRule>
  </conditionalFormatting>
  <conditionalFormatting sqref="F137">
    <cfRule type="expression" dxfId="77" priority="41">
      <formula>$E137="x"</formula>
    </cfRule>
  </conditionalFormatting>
  <conditionalFormatting sqref="F71">
    <cfRule type="expression" dxfId="76" priority="38">
      <formula>$E71="x"</formula>
    </cfRule>
  </conditionalFormatting>
  <conditionalFormatting sqref="F22">
    <cfRule type="expression" dxfId="75" priority="25">
      <formula>$E22="x"</formula>
    </cfRule>
  </conditionalFormatting>
  <conditionalFormatting sqref="F122">
    <cfRule type="expression" dxfId="74" priority="12">
      <formula>$E122="x"</formula>
    </cfRule>
  </conditionalFormatting>
  <conditionalFormatting sqref="F115:F116">
    <cfRule type="expression" dxfId="73" priority="29">
      <formula>$E115="x"</formula>
    </cfRule>
  </conditionalFormatting>
  <conditionalFormatting sqref="F119:F120">
    <cfRule type="expression" dxfId="72" priority="13">
      <formula>$E119="x"</formula>
    </cfRule>
  </conditionalFormatting>
  <conditionalFormatting sqref="F121">
    <cfRule type="expression" dxfId="71" priority="14">
      <formula>$E121="x"</formula>
    </cfRule>
  </conditionalFormatting>
  <conditionalFormatting sqref="F118">
    <cfRule type="expression" dxfId="70" priority="24">
      <formula>$E118="x"</formula>
    </cfRule>
  </conditionalFormatting>
  <conditionalFormatting sqref="F125">
    <cfRule type="expression" dxfId="69" priority="11">
      <formula>$E125="x"</formula>
    </cfRule>
  </conditionalFormatting>
  <conditionalFormatting sqref="F123:F124">
    <cfRule type="expression" dxfId="68" priority="10">
      <formula>$E123="x"</formula>
    </cfRule>
  </conditionalFormatting>
  <conditionalFormatting sqref="F126">
    <cfRule type="expression" dxfId="67" priority="9">
      <formula>$E126="x"</formula>
    </cfRule>
  </conditionalFormatting>
  <conditionalFormatting sqref="F129">
    <cfRule type="expression" dxfId="66" priority="8">
      <formula>$E129="x"</formula>
    </cfRule>
  </conditionalFormatting>
  <conditionalFormatting sqref="F127:F128">
    <cfRule type="expression" dxfId="65" priority="7">
      <formula>$E127="x"</formula>
    </cfRule>
  </conditionalFormatting>
  <conditionalFormatting sqref="F130">
    <cfRule type="expression" dxfId="64" priority="6">
      <formula>$E130="x"</formula>
    </cfRule>
  </conditionalFormatting>
  <conditionalFormatting sqref="F175">
    <cfRule type="expression" dxfId="63" priority="4">
      <formula>$E175="x"</formula>
    </cfRule>
  </conditionalFormatting>
  <conditionalFormatting sqref="F2">
    <cfRule type="expression" dxfId="62" priority="3">
      <formula>$E2="x"</formula>
    </cfRule>
  </conditionalFormatting>
  <conditionalFormatting sqref="F68">
    <cfRule type="expression" dxfId="61" priority="2">
      <formula>$E68="x"</formula>
    </cfRule>
  </conditionalFormatting>
  <conditionalFormatting sqref="F178">
    <cfRule type="expression" dxfId="60" priority="1">
      <formula>$E178="x"</formula>
    </cfRule>
  </conditionalFormatting>
  <dataValidations count="3">
    <dataValidation type="list" allowBlank="1" showInputMessage="1" showErrorMessage="1" sqref="F26:F38 F53:F58">
      <formula1>"x"</formula1>
    </dataValidation>
    <dataValidation type="list" allowBlank="1" showInputMessage="1" showErrorMessage="1" sqref="F85">
      <formula1>Chauff_Base</formula1>
    </dataValidation>
    <dataValidation type="list" allowBlank="1" showInputMessage="1" showErrorMessage="1" sqref="F89">
      <formula1>Chauff_Appoint</formula1>
    </dataValidation>
  </dataValidations>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31">
        <x14:dataValidation type="list" allowBlank="1" showInputMessage="1" showErrorMessage="1">
          <x14:formula1>
            <xm:f>Listes!$I$3:$I$11</xm:f>
          </x14:formula1>
          <xm:sqref>F46</xm:sqref>
        </x14:dataValidation>
        <x14:dataValidation type="list" allowBlank="1" showInputMessage="1" showErrorMessage="1">
          <x14:formula1>
            <xm:f>Listes!$L$3:$L$5</xm:f>
          </x14:formula1>
          <xm:sqref>F65</xm:sqref>
        </x14:dataValidation>
        <x14:dataValidation type="list" allowBlank="1" showInputMessage="1" showErrorMessage="1">
          <x14:formula1>
            <xm:f>Listes!$N$3:$N$5</xm:f>
          </x14:formula1>
          <xm:sqref>F72</xm:sqref>
        </x14:dataValidation>
        <x14:dataValidation type="list" allowBlank="1" showInputMessage="1" showErrorMessage="1">
          <x14:formula1>
            <xm:f>Listes!$F$3:$F$14</xm:f>
          </x14:formula1>
          <xm:sqref>F16</xm:sqref>
        </x14:dataValidation>
        <x14:dataValidation type="list" allowBlank="1" showInputMessage="1" showErrorMessage="1">
          <x14:formula1>
            <xm:f>Listes!$AF$3:$AF$5</xm:f>
          </x14:formula1>
          <xm:sqref>F92</xm:sqref>
        </x14:dataValidation>
        <x14:dataValidation type="list" allowBlank="1" showInputMessage="1" showErrorMessage="1">
          <x14:formula1>
            <xm:f>Listes!$P$3:$P$13</xm:f>
          </x14:formula1>
          <xm:sqref>F88</xm:sqref>
        </x14:dataValidation>
        <x14:dataValidation type="list" allowBlank="1" showInputMessage="1" showErrorMessage="1">
          <x14:formula1>
            <xm:f>OFFSET(Listes!$AE$3,0,0,COUNTA(Listes!$AE:$AE)-1,1)</xm:f>
          </x14:formula1>
          <xm:sqref>F87</xm:sqref>
        </x14:dataValidation>
        <x14:dataValidation type="list" allowBlank="1" showInputMessage="1" showErrorMessage="1">
          <x14:formula1>
            <xm:f>OFFSET(Listes!$AE$3,0,0,COUNTA(Listes!$AE:$AE)-1,1)</xm:f>
          </x14:formula1>
          <xm:sqref>F91</xm:sqref>
        </x14:dataValidation>
        <x14:dataValidation type="list" allowBlank="1" showInputMessage="1" showErrorMessage="1">
          <x14:formula1>
            <xm:f>OFFSET(Listes!$B$2,1,0,COUNTA(Listes!$B:$B)-1,1)</xm:f>
          </x14:formula1>
          <xm:sqref>F11</xm:sqref>
        </x14:dataValidation>
        <x14:dataValidation type="list" allowBlank="1" showInputMessage="1" showErrorMessage="1">
          <x14:formula1>
            <xm:f>OFFSET(Listes!$C$2,1,0,COUNTA(Listes!$C:$C)-1,1)</xm:f>
          </x14:formula1>
          <xm:sqref>F12</xm:sqref>
        </x14:dataValidation>
        <x14:dataValidation type="list" allowBlank="1" showInputMessage="1" showErrorMessage="1">
          <x14:formula1>
            <xm:f>OFFSET(Listes!$D$2,1,0,COUNTA(Listes!$D:$D)-1,1)</xm:f>
          </x14:formula1>
          <xm:sqref>F13</xm:sqref>
        </x14:dataValidation>
        <x14:dataValidation type="list" allowBlank="1" showInputMessage="1" showErrorMessage="1">
          <x14:formula1>
            <xm:f>OFFSET(Listes!$E$2,1,0,COUNTA(Listes!$E:$E)-1,1)</xm:f>
          </x14:formula1>
          <xm:sqref>F15</xm:sqref>
        </x14:dataValidation>
        <x14:dataValidation type="list" allowBlank="1" showInputMessage="1" showErrorMessage="1">
          <x14:formula1>
            <xm:f>OFFSET(Listes!$E$2,1,0,COUNTA(Listes!$E:$E)-1,1)</xm:f>
          </x14:formula1>
          <xm:sqref>F175</xm:sqref>
        </x14:dataValidation>
        <x14:dataValidation type="list" allowBlank="1" showInputMessage="1" showErrorMessage="1">
          <x14:formula1>
            <xm:f>OFFSET(Listes!$O$3,0,0,COUNTA(Listes!$O:$O)-1,1)</xm:f>
          </x14:formula1>
          <xm:sqref>F82:F83</xm:sqref>
        </x14:dataValidation>
        <x14:dataValidation type="list" allowBlank="1" showInputMessage="1" showErrorMessage="1">
          <x14:formula1>
            <xm:f>OFFSET(Listes!$AH$3,0,0,COUNTA(Listes!$AH:$AH)-1,1)</xm:f>
          </x14:formula1>
          <xm:sqref>F95</xm:sqref>
        </x14:dataValidation>
        <x14:dataValidation type="list" allowBlank="1" showInputMessage="1" showErrorMessage="1">
          <x14:formula1>
            <xm:f>OFFSET(Listes!$AG$3,0,0,COUNTA(Listes!$AG:$AG)-1,1)</xm:f>
          </x14:formula1>
          <xm:sqref>F93</xm:sqref>
        </x14:dataValidation>
        <x14:dataValidation type="list" allowBlank="1" showInputMessage="1" showErrorMessage="1">
          <x14:formula1>
            <xm:f>OFFSET(Listes!$AI$3,0,0,COUNTA(Listes!$AI:$AI)-1,1)</xm:f>
          </x14:formula1>
          <xm:sqref>F94</xm:sqref>
        </x14:dataValidation>
        <x14:dataValidation type="list" allowBlank="1" showInputMessage="1" showErrorMessage="1">
          <x14:formula1>
            <xm:f>OFFSET(Listes!$AJ$3,0,0,COUNTA(Listes!$AJ:$AJ)-1,1)</xm:f>
          </x14:formula1>
          <xm:sqref>F96</xm:sqref>
        </x14:dataValidation>
        <x14:dataValidation type="list" allowBlank="1" showInputMessage="1" showErrorMessage="1">
          <x14:formula1>
            <xm:f>OFFSET(Listes!$AK$3,0,0,COUNTA(Listes!$AK:$AK)-1,1)</xm:f>
          </x14:formula1>
          <xm:sqref>F97</xm:sqref>
        </x14:dataValidation>
        <x14:dataValidation type="list" allowBlank="1" showInputMessage="1" showErrorMessage="1">
          <x14:formula1>
            <xm:f>OFFSET(Listes!$AL$3,0,0,COUNTA(Listes!$AL:$AL)-1,1)</xm:f>
          </x14:formula1>
          <xm:sqref>F162</xm:sqref>
        </x14:dataValidation>
        <x14:dataValidation type="list" allowBlank="1" showInputMessage="1" showErrorMessage="1">
          <x14:formula1>
            <xm:f>OFFSET(Listes!$P$3,0,0,COUNTA(Listes!$P:$P)-1,1)</xm:f>
          </x14:formula1>
          <xm:sqref>F84</xm:sqref>
        </x14:dataValidation>
        <x14:dataValidation type="list" allowBlank="1" showInputMessage="1" showErrorMessage="1">
          <x14:formula1>
            <xm:f>OFFSET(Listes!$AN$3,0,0,COUNTA(Listes!$AN:$AN)-1,1)</xm:f>
          </x14:formula1>
          <xm:sqref>F119</xm:sqref>
        </x14:dataValidation>
        <x14:dataValidation type="list" allowBlank="1" showInputMessage="1" showErrorMessage="1">
          <x14:formula1>
            <xm:f>OFFSET(Listes!$AN$3,0,0,COUNTA(Listes!$AN:$AN)-1,1)</xm:f>
          </x14:formula1>
          <xm:sqref>F123</xm:sqref>
        </x14:dataValidation>
        <x14:dataValidation type="list" allowBlank="1" showInputMessage="1" showErrorMessage="1">
          <x14:formula1>
            <xm:f>OFFSET(Listes!$AN$3,0,0,COUNTA(Listes!$AN:$AN)-1,1)</xm:f>
          </x14:formula1>
          <xm:sqref>F115</xm:sqref>
        </x14:dataValidation>
        <x14:dataValidation type="list" allowBlank="1" showInputMessage="1" showErrorMessage="1">
          <x14:formula1>
            <xm:f>OFFSET(Listes!$AN$3,0,0,COUNTA(Listes!$AN:$AN)-1,1)</xm:f>
          </x14:formula1>
          <xm:sqref>F127</xm:sqref>
        </x14:dataValidation>
        <x14:dataValidation type="list" allowBlank="1" showInputMessage="1" showErrorMessage="1">
          <x14:formula1>
            <xm:f>OFFSET(Listes!$AO$3,0,0,COUNTA(Listes!$AO:$AO)-1,1)</xm:f>
          </x14:formula1>
          <xm:sqref>F117</xm:sqref>
        </x14:dataValidation>
        <x14:dataValidation type="list" allowBlank="1" showInputMessage="1" showErrorMessage="1">
          <x14:formula1>
            <xm:f>OFFSET(Listes!$AO$3,0,0,COUNTA(Listes!$AO:$AO)-1,1)</xm:f>
          </x14:formula1>
          <xm:sqref>F121</xm:sqref>
        </x14:dataValidation>
        <x14:dataValidation type="list" allowBlank="1" showInputMessage="1" showErrorMessage="1">
          <x14:formula1>
            <xm:f>OFFSET(Listes!$AO$3,0,0,COUNTA(Listes!$AO:$AO)-1,1)</xm:f>
          </x14:formula1>
          <xm:sqref>F125</xm:sqref>
        </x14:dataValidation>
        <x14:dataValidation type="list" allowBlank="1" showInputMessage="1" showErrorMessage="1">
          <x14:formula1>
            <xm:f>OFFSET(Listes!$AO$3,0,0,COUNTA(Listes!$AO:$AO)-1,1)</xm:f>
          </x14:formula1>
          <xm:sqref>F129</xm:sqref>
        </x14:dataValidation>
        <x14:dataValidation type="list" allowBlank="1" showInputMessage="1" showErrorMessage="1">
          <x14:formula1>
            <xm:f>OFFSET(Listes!$AM$3,0,0,COUNTA(Listes!$AM:$AM)-1,1)</xm:f>
          </x14:formula1>
          <xm:sqref>F23</xm:sqref>
        </x14:dataValidation>
        <x14:dataValidation type="list" allowBlank="1" showInputMessage="1" showErrorMessage="1">
          <x14:formula1>
            <xm:f>OFFSET(Listes!$M$3,0,0,COUNTA(Listes!$M:$M)-1,1)</xm:f>
          </x14:formula1>
          <xm:sqref>F70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O29"/>
  <sheetViews>
    <sheetView showWhiteSpace="0" zoomScale="55" zoomScaleNormal="55" workbookViewId="0">
      <selection activeCell="D9" sqref="D9"/>
    </sheetView>
  </sheetViews>
  <sheetFormatPr baseColWidth="10" defaultRowHeight="14.4" x14ac:dyDescent="0.3"/>
  <cols>
    <col min="1" max="1" width="10.77734375" style="1" bestFit="1" customWidth="1"/>
    <col min="2" max="2" width="17.6640625" style="1" bestFit="1" customWidth="1"/>
    <col min="3" max="3" width="17" style="1" bestFit="1" customWidth="1"/>
    <col min="4" max="4" width="60.33203125" style="1" bestFit="1" customWidth="1"/>
    <col min="5" max="6" width="19.33203125" style="1" bestFit="1" customWidth="1"/>
    <col min="7" max="7" width="33.88671875" style="1" bestFit="1" customWidth="1"/>
    <col min="8" max="8" width="31.109375" style="1" bestFit="1" customWidth="1"/>
    <col min="9" max="9" width="49" style="1" bestFit="1" customWidth="1"/>
    <col min="10" max="10" width="54.44140625" style="1" bestFit="1" customWidth="1"/>
    <col min="11" max="11" width="56.109375" style="1" bestFit="1" customWidth="1"/>
    <col min="12" max="13" width="17.109375" style="1" bestFit="1" customWidth="1"/>
    <col min="14" max="14" width="33.5546875" style="1" bestFit="1" customWidth="1"/>
    <col min="15" max="15" width="38.21875" style="1" bestFit="1" customWidth="1"/>
    <col min="16" max="16" width="33.6640625" style="1" bestFit="1" customWidth="1"/>
    <col min="17" max="17" width="18.21875" style="1" customWidth="1"/>
    <col min="18" max="18" width="27" style="1" bestFit="1" customWidth="1"/>
    <col min="19" max="20" width="27" style="1" customWidth="1"/>
    <col min="21" max="21" width="27" style="1" bestFit="1" customWidth="1"/>
    <col min="22" max="31" width="18.21875" style="1" customWidth="1"/>
    <col min="32" max="32" width="14.33203125" style="1" bestFit="1" customWidth="1"/>
    <col min="33" max="33" width="29.33203125" style="1" bestFit="1" customWidth="1"/>
    <col min="34" max="34" width="58.88671875" style="1" bestFit="1" customWidth="1"/>
    <col min="35" max="35" width="22" style="1" bestFit="1" customWidth="1"/>
    <col min="36" max="36" width="30.88671875" style="1" bestFit="1" customWidth="1"/>
    <col min="37" max="37" width="33.44140625" style="1" bestFit="1" customWidth="1"/>
    <col min="38" max="38" width="30.88671875" style="1" bestFit="1" customWidth="1"/>
    <col min="39" max="16384" width="11.5546875" style="1"/>
  </cols>
  <sheetData>
    <row r="1" spans="1:41" x14ac:dyDescent="0.3">
      <c r="A1" s="1" t="s">
        <v>9</v>
      </c>
    </row>
    <row r="2" spans="1:41" x14ac:dyDescent="0.3">
      <c r="A2" s="1" t="s">
        <v>10</v>
      </c>
      <c r="B2" s="2" t="s">
        <v>7</v>
      </c>
      <c r="C2" s="2" t="s">
        <v>12</v>
      </c>
      <c r="D2" s="2" t="s">
        <v>97</v>
      </c>
      <c r="E2" s="2" t="s">
        <v>98</v>
      </c>
      <c r="F2" s="2" t="s">
        <v>102</v>
      </c>
      <c r="G2" s="2" t="s">
        <v>26</v>
      </c>
      <c r="H2" s="2" t="s">
        <v>25</v>
      </c>
      <c r="I2" s="2" t="s">
        <v>40</v>
      </c>
      <c r="J2" s="2" t="s">
        <v>49</v>
      </c>
      <c r="K2" s="2" t="s">
        <v>52</v>
      </c>
      <c r="L2" s="2" t="s">
        <v>132</v>
      </c>
      <c r="M2" s="2" t="s">
        <v>130</v>
      </c>
      <c r="N2" s="2" t="s">
        <v>131</v>
      </c>
      <c r="O2" s="2" t="s">
        <v>141</v>
      </c>
      <c r="P2" s="2" t="s">
        <v>147</v>
      </c>
      <c r="Q2" s="2" t="s">
        <v>169</v>
      </c>
      <c r="R2" s="2" t="s">
        <v>308</v>
      </c>
      <c r="S2" s="2" t="s">
        <v>309</v>
      </c>
      <c r="T2" s="2" t="str">
        <f>R5</f>
        <v xml:space="preserve">Condensation </v>
      </c>
      <c r="U2" s="2" t="str">
        <f>P4</f>
        <v>Chaudière gaz (collective)</v>
      </c>
      <c r="V2" s="2" t="str">
        <f>P7</f>
        <v>Chauffage électrique direct (effet Joule)</v>
      </c>
      <c r="W2" s="2" t="str">
        <f>P8</f>
        <v>PAC Électrique</v>
      </c>
      <c r="X2" s="2" t="str">
        <f>P9</f>
        <v>PAC Gaz à absorption</v>
      </c>
      <c r="Y2" s="2" t="str">
        <f>P10</f>
        <v>Chaudière bois</v>
      </c>
      <c r="Z2" s="2" t="s">
        <v>266</v>
      </c>
      <c r="AA2" s="2" t="str">
        <f>P12</f>
        <v>Poêle de masse</v>
      </c>
      <c r="AB2" s="2" t="str">
        <f>P13</f>
        <v>Réseau de chaleur</v>
      </c>
      <c r="AC2" s="2" t="str">
        <f>P14</f>
        <v>Système multi-intégré</v>
      </c>
      <c r="AD2" s="2" t="str">
        <f>P15</f>
        <v>Autre</v>
      </c>
      <c r="AE2" s="2" t="s">
        <v>156</v>
      </c>
      <c r="AF2" s="2" t="s">
        <v>64</v>
      </c>
      <c r="AG2" s="2" t="s">
        <v>67</v>
      </c>
      <c r="AH2" s="2" t="s">
        <v>68</v>
      </c>
      <c r="AI2" s="2" t="s">
        <v>65</v>
      </c>
      <c r="AJ2" s="2" t="s">
        <v>66</v>
      </c>
      <c r="AK2" s="2" t="s">
        <v>330</v>
      </c>
      <c r="AL2" s="2" t="s">
        <v>198</v>
      </c>
      <c r="AM2" s="2" t="s">
        <v>278</v>
      </c>
      <c r="AN2" s="2" t="s">
        <v>243</v>
      </c>
      <c r="AO2" s="2" t="s">
        <v>242</v>
      </c>
    </row>
    <row r="3" spans="1:41" x14ac:dyDescent="0.3">
      <c r="A3" s="1" t="s">
        <v>11</v>
      </c>
      <c r="B3" s="1" t="s">
        <v>119</v>
      </c>
      <c r="C3" s="1" t="s">
        <v>13</v>
      </c>
      <c r="D3" s="1" t="s">
        <v>16</v>
      </c>
      <c r="E3" s="3" t="s">
        <v>100</v>
      </c>
      <c r="F3" s="3" t="s">
        <v>112</v>
      </c>
      <c r="G3" s="1" t="s">
        <v>23</v>
      </c>
      <c r="H3" s="1" t="s">
        <v>27</v>
      </c>
      <c r="I3" s="1" t="s">
        <v>43</v>
      </c>
      <c r="J3" s="1" t="s">
        <v>50</v>
      </c>
      <c r="K3" s="1" t="s">
        <v>53</v>
      </c>
      <c r="L3" s="25" t="s">
        <v>173</v>
      </c>
      <c r="M3" s="1" t="s">
        <v>224</v>
      </c>
      <c r="N3" s="1" t="s">
        <v>135</v>
      </c>
      <c r="O3" s="1" t="s">
        <v>142</v>
      </c>
      <c r="P3" s="1" t="s">
        <v>161</v>
      </c>
      <c r="Q3" s="1" t="s">
        <v>170</v>
      </c>
      <c r="R3" s="1" t="s">
        <v>168</v>
      </c>
      <c r="S3" s="1" t="s">
        <v>168</v>
      </c>
      <c r="T3" s="1" t="s">
        <v>168</v>
      </c>
      <c r="U3" s="1" t="s">
        <v>168</v>
      </c>
      <c r="V3" s="1" t="s">
        <v>165</v>
      </c>
      <c r="W3" s="1" t="s">
        <v>311</v>
      </c>
      <c r="X3" s="1" t="s">
        <v>311</v>
      </c>
      <c r="Y3" s="1" t="s">
        <v>151</v>
      </c>
      <c r="Z3" s="1" t="s">
        <v>151</v>
      </c>
      <c r="AA3" s="1" t="s">
        <v>151</v>
      </c>
      <c r="AB3" s="25" t="s">
        <v>173</v>
      </c>
      <c r="AC3" s="25" t="s">
        <v>173</v>
      </c>
      <c r="AD3" s="25" t="s">
        <v>173</v>
      </c>
      <c r="AE3" s="1" t="s">
        <v>319</v>
      </c>
      <c r="AF3" s="1" t="s">
        <v>127</v>
      </c>
      <c r="AG3" s="1" t="s">
        <v>69</v>
      </c>
      <c r="AH3" s="1" t="s">
        <v>321</v>
      </c>
      <c r="AI3" s="1" t="s">
        <v>183</v>
      </c>
      <c r="AJ3" s="1" t="s">
        <v>329</v>
      </c>
      <c r="AK3" s="1" t="s">
        <v>185</v>
      </c>
      <c r="AL3" s="3" t="s">
        <v>202</v>
      </c>
      <c r="AM3" s="1" t="s">
        <v>279</v>
      </c>
      <c r="AN3" s="1" t="s">
        <v>147</v>
      </c>
      <c r="AO3" s="1" t="s">
        <v>273</v>
      </c>
    </row>
    <row r="4" spans="1:41" x14ac:dyDescent="0.3">
      <c r="B4" s="1" t="s">
        <v>8</v>
      </c>
      <c r="C4" s="1" t="s">
        <v>14</v>
      </c>
      <c r="D4" s="1" t="s">
        <v>340</v>
      </c>
      <c r="E4" s="1" t="s">
        <v>103</v>
      </c>
      <c r="F4" s="3" t="s">
        <v>104</v>
      </c>
      <c r="G4" s="1" t="s">
        <v>24</v>
      </c>
      <c r="H4" s="1" t="s">
        <v>28</v>
      </c>
      <c r="I4" s="1" t="s">
        <v>39</v>
      </c>
      <c r="J4" s="1" t="s">
        <v>51</v>
      </c>
      <c r="K4" s="1" t="s">
        <v>54</v>
      </c>
      <c r="L4" s="1" t="s">
        <v>126</v>
      </c>
      <c r="M4" s="1" t="s">
        <v>268</v>
      </c>
      <c r="N4" s="1" t="s">
        <v>133</v>
      </c>
      <c r="O4" s="1" t="s">
        <v>231</v>
      </c>
      <c r="P4" s="1" t="s">
        <v>162</v>
      </c>
      <c r="Q4" s="1" t="s">
        <v>170</v>
      </c>
      <c r="R4" s="3" t="s">
        <v>312</v>
      </c>
      <c r="S4" s="3" t="s">
        <v>312</v>
      </c>
      <c r="T4" s="3" t="s">
        <v>312</v>
      </c>
      <c r="U4" s="3" t="s">
        <v>312</v>
      </c>
      <c r="V4" s="1" t="s">
        <v>166</v>
      </c>
      <c r="W4" s="1" t="s">
        <v>316</v>
      </c>
      <c r="X4" s="1" t="s">
        <v>155</v>
      </c>
      <c r="Y4" s="1" t="s">
        <v>152</v>
      </c>
      <c r="Z4" s="1" t="s">
        <v>152</v>
      </c>
      <c r="AA4" s="1" t="s">
        <v>152</v>
      </c>
      <c r="AE4" s="1" t="s">
        <v>320</v>
      </c>
      <c r="AF4" s="1" t="s">
        <v>159</v>
      </c>
      <c r="AG4" s="1" t="s">
        <v>265</v>
      </c>
      <c r="AH4" s="1" t="s">
        <v>70</v>
      </c>
      <c r="AI4" s="1" t="s">
        <v>178</v>
      </c>
      <c r="AJ4" s="1" t="s">
        <v>328</v>
      </c>
      <c r="AK4" s="1" t="s">
        <v>77</v>
      </c>
      <c r="AL4" s="1" t="s">
        <v>201</v>
      </c>
      <c r="AM4" s="1" t="s">
        <v>280</v>
      </c>
      <c r="AN4" s="1" t="s">
        <v>241</v>
      </c>
      <c r="AO4" s="1" t="s">
        <v>274</v>
      </c>
    </row>
    <row r="5" spans="1:41" x14ac:dyDescent="0.3">
      <c r="B5" s="1" t="s">
        <v>120</v>
      </c>
      <c r="C5" s="1" t="s">
        <v>15</v>
      </c>
      <c r="D5" s="1" t="s">
        <v>351</v>
      </c>
      <c r="E5" s="1" t="s">
        <v>99</v>
      </c>
      <c r="F5" s="1" t="s">
        <v>105</v>
      </c>
      <c r="G5" s="1" t="s">
        <v>21</v>
      </c>
      <c r="H5" s="1" t="s">
        <v>29</v>
      </c>
      <c r="I5" s="1" t="s">
        <v>38</v>
      </c>
      <c r="J5" s="1" t="s">
        <v>52</v>
      </c>
      <c r="K5" s="1" t="s">
        <v>55</v>
      </c>
      <c r="L5" s="1" t="s">
        <v>128</v>
      </c>
      <c r="M5" s="1" t="s">
        <v>228</v>
      </c>
      <c r="N5" s="1" t="s">
        <v>134</v>
      </c>
      <c r="O5" s="1" t="s">
        <v>143</v>
      </c>
      <c r="P5" s="1" t="s">
        <v>308</v>
      </c>
      <c r="Q5" s="1" t="s">
        <v>170</v>
      </c>
      <c r="R5" s="3" t="s">
        <v>167</v>
      </c>
      <c r="S5" s="3" t="s">
        <v>167</v>
      </c>
      <c r="T5" s="3" t="s">
        <v>167</v>
      </c>
      <c r="U5" s="3" t="s">
        <v>167</v>
      </c>
      <c r="V5" s="1" t="s">
        <v>310</v>
      </c>
      <c r="W5" s="1" t="s">
        <v>155</v>
      </c>
      <c r="X5" s="1" t="s">
        <v>154</v>
      </c>
      <c r="Y5" s="1" t="s">
        <v>153</v>
      </c>
      <c r="Z5" s="1" t="s">
        <v>153</v>
      </c>
      <c r="AA5" s="1" t="s">
        <v>153</v>
      </c>
      <c r="AF5" s="1" t="s">
        <v>160</v>
      </c>
      <c r="AG5" s="1" t="s">
        <v>314</v>
      </c>
      <c r="AH5" s="1" t="s">
        <v>71</v>
      </c>
      <c r="AI5" s="1" t="s">
        <v>179</v>
      </c>
      <c r="AJ5" s="1" t="s">
        <v>73</v>
      </c>
      <c r="AK5" s="1" t="s">
        <v>75</v>
      </c>
      <c r="AL5" s="1" t="s">
        <v>262</v>
      </c>
      <c r="AM5" s="1" t="s">
        <v>281</v>
      </c>
      <c r="AN5" s="1" t="s">
        <v>240</v>
      </c>
      <c r="AO5" s="1" t="s">
        <v>275</v>
      </c>
    </row>
    <row r="6" spans="1:41" x14ac:dyDescent="0.3">
      <c r="C6" s="1" t="s">
        <v>220</v>
      </c>
      <c r="D6" s="1" t="s">
        <v>341</v>
      </c>
      <c r="E6" s="1" t="s">
        <v>101</v>
      </c>
      <c r="F6" s="1" t="s">
        <v>113</v>
      </c>
      <c r="G6" s="1" t="s">
        <v>22</v>
      </c>
      <c r="H6" s="1" t="s">
        <v>30</v>
      </c>
      <c r="I6" s="1" t="s">
        <v>47</v>
      </c>
      <c r="K6" s="1" t="s">
        <v>56</v>
      </c>
      <c r="M6" s="1" t="s">
        <v>227</v>
      </c>
      <c r="O6" s="1" t="s">
        <v>304</v>
      </c>
      <c r="P6" s="1" t="s">
        <v>309</v>
      </c>
      <c r="Q6" s="1" t="s">
        <v>170</v>
      </c>
      <c r="R6" s="1" t="s">
        <v>78</v>
      </c>
      <c r="S6" s="1" t="s">
        <v>78</v>
      </c>
      <c r="T6" s="1" t="s">
        <v>78</v>
      </c>
      <c r="U6" s="1" t="s">
        <v>78</v>
      </c>
      <c r="W6" s="1" t="s">
        <v>317</v>
      </c>
      <c r="X6" s="3" t="s">
        <v>157</v>
      </c>
      <c r="AG6" s="1" t="s">
        <v>313</v>
      </c>
      <c r="AH6" s="1" t="s">
        <v>72</v>
      </c>
      <c r="AI6" s="1" t="s">
        <v>177</v>
      </c>
      <c r="AJ6" s="1" t="s">
        <v>327</v>
      </c>
      <c r="AK6" s="1" t="s">
        <v>76</v>
      </c>
      <c r="AL6" s="1" t="s">
        <v>200</v>
      </c>
      <c r="AN6" s="1" t="s">
        <v>260</v>
      </c>
      <c r="AO6" s="1" t="s">
        <v>276</v>
      </c>
    </row>
    <row r="7" spans="1:41" ht="43.2" x14ac:dyDescent="0.3">
      <c r="D7" s="1" t="s">
        <v>342</v>
      </c>
      <c r="E7" s="1" t="s">
        <v>102</v>
      </c>
      <c r="F7" s="1" t="s">
        <v>106</v>
      </c>
      <c r="H7" s="1" t="s">
        <v>31</v>
      </c>
      <c r="I7" s="1" t="s">
        <v>44</v>
      </c>
      <c r="M7" s="1" t="s">
        <v>222</v>
      </c>
      <c r="O7" s="1" t="s">
        <v>305</v>
      </c>
      <c r="P7" s="1" t="s">
        <v>148</v>
      </c>
      <c r="Q7" s="1" t="s">
        <v>170</v>
      </c>
      <c r="W7" s="3" t="s">
        <v>318</v>
      </c>
      <c r="AG7" s="1" t="s">
        <v>235</v>
      </c>
      <c r="AH7" s="1" t="s">
        <v>322</v>
      </c>
      <c r="AI7" s="1" t="s">
        <v>180</v>
      </c>
      <c r="AJ7" s="1" t="s">
        <v>74</v>
      </c>
      <c r="AK7" s="1" t="s">
        <v>78</v>
      </c>
      <c r="AL7" s="1" t="s">
        <v>199</v>
      </c>
      <c r="AN7" s="1" t="s">
        <v>261</v>
      </c>
      <c r="AO7" s="1" t="s">
        <v>277</v>
      </c>
    </row>
    <row r="8" spans="1:41" x14ac:dyDescent="0.3">
      <c r="D8" s="1" t="s">
        <v>343</v>
      </c>
      <c r="F8" s="1" t="s">
        <v>108</v>
      </c>
      <c r="H8" s="1" t="s">
        <v>32</v>
      </c>
      <c r="I8" s="1" t="s">
        <v>45</v>
      </c>
      <c r="M8" s="1" t="s">
        <v>223</v>
      </c>
      <c r="O8" s="1" t="s">
        <v>303</v>
      </c>
      <c r="P8" s="1" t="s">
        <v>164</v>
      </c>
      <c r="Q8" s="1" t="s">
        <v>170</v>
      </c>
      <c r="R8" s="3"/>
      <c r="S8" s="3"/>
      <c r="T8" s="3"/>
      <c r="U8" s="3"/>
      <c r="AG8" s="1" t="s">
        <v>264</v>
      </c>
      <c r="AH8" s="1" t="s">
        <v>323</v>
      </c>
      <c r="AI8" s="1" t="s">
        <v>181</v>
      </c>
      <c r="AJ8" s="46" t="s">
        <v>324</v>
      </c>
      <c r="AK8" s="1" t="s">
        <v>236</v>
      </c>
    </row>
    <row r="9" spans="1:41" x14ac:dyDescent="0.3">
      <c r="D9" s="1" t="s">
        <v>352</v>
      </c>
      <c r="F9" s="1" t="s">
        <v>114</v>
      </c>
      <c r="H9" s="1" t="s">
        <v>33</v>
      </c>
      <c r="I9" s="1" t="s">
        <v>46</v>
      </c>
      <c r="M9" s="1" t="s">
        <v>221</v>
      </c>
      <c r="O9" s="1" t="s">
        <v>230</v>
      </c>
      <c r="P9" s="1" t="s">
        <v>163</v>
      </c>
      <c r="Q9" s="1" t="s">
        <v>170</v>
      </c>
      <c r="AG9" s="1" t="s">
        <v>315</v>
      </c>
      <c r="AI9" s="1" t="s">
        <v>182</v>
      </c>
      <c r="AJ9" s="46" t="s">
        <v>325</v>
      </c>
      <c r="AK9" s="1" t="s">
        <v>237</v>
      </c>
    </row>
    <row r="10" spans="1:41" x14ac:dyDescent="0.3">
      <c r="D10" s="1" t="s">
        <v>344</v>
      </c>
      <c r="F10" s="1" t="s">
        <v>109</v>
      </c>
      <c r="H10" s="1" t="s">
        <v>34</v>
      </c>
      <c r="I10" s="1" t="s">
        <v>42</v>
      </c>
      <c r="M10" s="1" t="s">
        <v>301</v>
      </c>
      <c r="O10" s="1" t="s">
        <v>306</v>
      </c>
      <c r="P10" s="1" t="s">
        <v>149</v>
      </c>
      <c r="Q10" s="1" t="s">
        <v>171</v>
      </c>
      <c r="AJ10" s="46" t="s">
        <v>326</v>
      </c>
      <c r="AK10" s="1" t="s">
        <v>238</v>
      </c>
    </row>
    <row r="11" spans="1:41" ht="28.8" x14ac:dyDescent="0.3">
      <c r="D11" s="3" t="s">
        <v>345</v>
      </c>
      <c r="F11" s="1" t="s">
        <v>107</v>
      </c>
      <c r="H11" s="1" t="s">
        <v>35</v>
      </c>
      <c r="I11" s="1" t="s">
        <v>41</v>
      </c>
      <c r="M11" s="1" t="s">
        <v>226</v>
      </c>
      <c r="O11" s="1" t="s">
        <v>307</v>
      </c>
      <c r="P11" s="1" t="s">
        <v>266</v>
      </c>
      <c r="Q11" s="1" t="s">
        <v>171</v>
      </c>
      <c r="AJ11" s="23"/>
      <c r="AK11" s="1" t="s">
        <v>239</v>
      </c>
    </row>
    <row r="12" spans="1:41" x14ac:dyDescent="0.3">
      <c r="D12" s="1" t="s">
        <v>346</v>
      </c>
      <c r="F12" s="1" t="s">
        <v>115</v>
      </c>
      <c r="H12" s="1" t="s">
        <v>36</v>
      </c>
      <c r="M12" s="1" t="s">
        <v>302</v>
      </c>
      <c r="O12" s="1" t="s">
        <v>232</v>
      </c>
      <c r="P12" s="1" t="s">
        <v>150</v>
      </c>
      <c r="Q12" s="1" t="s">
        <v>171</v>
      </c>
      <c r="AJ12" s="23"/>
    </row>
    <row r="13" spans="1:41" x14ac:dyDescent="0.3">
      <c r="D13" s="1" t="s">
        <v>347</v>
      </c>
      <c r="F13" s="1" t="s">
        <v>110</v>
      </c>
      <c r="H13" s="1" t="s">
        <v>37</v>
      </c>
      <c r="M13" s="1" t="s">
        <v>270</v>
      </c>
      <c r="O13" s="1" t="s">
        <v>233</v>
      </c>
      <c r="P13" s="1" t="s">
        <v>158</v>
      </c>
      <c r="Q13" s="25" t="s">
        <v>173</v>
      </c>
      <c r="AJ13" s="23"/>
    </row>
    <row r="14" spans="1:41" x14ac:dyDescent="0.3">
      <c r="F14" s="1" t="s">
        <v>111</v>
      </c>
      <c r="M14" s="1" t="s">
        <v>269</v>
      </c>
      <c r="P14" s="1" t="s">
        <v>234</v>
      </c>
      <c r="Q14" s="24" t="s">
        <v>173</v>
      </c>
    </row>
    <row r="15" spans="1:41" x14ac:dyDescent="0.3">
      <c r="M15" s="1" t="s">
        <v>225</v>
      </c>
      <c r="P15" s="1" t="s">
        <v>172</v>
      </c>
      <c r="Q15" s="25" t="s">
        <v>173</v>
      </c>
    </row>
    <row r="16" spans="1:41" x14ac:dyDescent="0.3">
      <c r="M16" s="1" t="s">
        <v>271</v>
      </c>
    </row>
    <row r="18" spans="13:13" x14ac:dyDescent="0.3">
      <c r="M18" s="40"/>
    </row>
    <row r="19" spans="13:13" x14ac:dyDescent="0.3">
      <c r="M19" s="40"/>
    </row>
    <row r="20" spans="13:13" x14ac:dyDescent="0.3">
      <c r="M20" s="40"/>
    </row>
    <row r="21" spans="13:13" x14ac:dyDescent="0.3">
      <c r="M21" s="40"/>
    </row>
    <row r="22" spans="13:13" x14ac:dyDescent="0.3">
      <c r="M22" s="40"/>
    </row>
    <row r="23" spans="13:13" x14ac:dyDescent="0.3">
      <c r="M23" s="40"/>
    </row>
    <row r="24" spans="13:13" x14ac:dyDescent="0.3">
      <c r="M24" s="40"/>
    </row>
    <row r="25" spans="13:13" x14ac:dyDescent="0.3">
      <c r="M25" s="40"/>
    </row>
    <row r="26" spans="13:13" x14ac:dyDescent="0.3">
      <c r="M26" s="40"/>
    </row>
    <row r="27" spans="13:13" x14ac:dyDescent="0.3">
      <c r="M27" s="40"/>
    </row>
    <row r="28" spans="13:13" x14ac:dyDescent="0.3">
      <c r="M28" s="40"/>
    </row>
    <row r="29" spans="13:13" x14ac:dyDescent="0.3">
      <c r="M29" s="40"/>
    </row>
  </sheetData>
  <sortState ref="O4:O15">
    <sortCondition ref="O3"/>
  </sortState>
  <conditionalFormatting sqref="D6">
    <cfRule type="expression" dxfId="59" priority="60">
      <formula>NOT(ISBLANK(D6))</formula>
    </cfRule>
  </conditionalFormatting>
  <conditionalFormatting sqref="F1:F1048576">
    <cfRule type="expression" dxfId="58" priority="59">
      <formula>NOT(ISBLANK(F1))</formula>
    </cfRule>
  </conditionalFormatting>
  <conditionalFormatting sqref="W1 AA3:AA6 AA1 AE1 AE3:AE6 W3:W6">
    <cfRule type="expression" dxfId="57" priority="58">
      <formula>NOT(ISBLANK(W1))</formula>
    </cfRule>
  </conditionalFormatting>
  <conditionalFormatting sqref="AE2">
    <cfRule type="expression" dxfId="56" priority="57">
      <formula>NOT(ISBLANK(AE2))</formula>
    </cfRule>
  </conditionalFormatting>
  <conditionalFormatting sqref="W2 AA2 AE2">
    <cfRule type="expression" dxfId="55" priority="56">
      <formula>NOT(ISBLANK(W2))</formula>
    </cfRule>
  </conditionalFormatting>
  <conditionalFormatting sqref="R2:S2">
    <cfRule type="expression" dxfId="54" priority="52">
      <formula>NOT(ISBLANK(R2))</formula>
    </cfRule>
  </conditionalFormatting>
  <conditionalFormatting sqref="V2">
    <cfRule type="expression" dxfId="53" priority="51">
      <formula>NOT(ISBLANK(V2))</formula>
    </cfRule>
  </conditionalFormatting>
  <conditionalFormatting sqref="V3:V5">
    <cfRule type="expression" dxfId="52" priority="50">
      <formula>NOT(ISBLANK(V3))</formula>
    </cfRule>
  </conditionalFormatting>
  <conditionalFormatting sqref="U3">
    <cfRule type="expression" dxfId="51" priority="49">
      <formula>NOT(ISBLANK(U3))</formula>
    </cfRule>
  </conditionalFormatting>
  <conditionalFormatting sqref="U1">
    <cfRule type="expression" dxfId="50" priority="47">
      <formula>NOT(ISBLANK(U1))</formula>
    </cfRule>
  </conditionalFormatting>
  <conditionalFormatting sqref="U2">
    <cfRule type="expression" dxfId="49" priority="46">
      <formula>NOT(ISBLANK(U2))</formula>
    </cfRule>
  </conditionalFormatting>
  <conditionalFormatting sqref="U5">
    <cfRule type="expression" dxfId="48" priority="45">
      <formula>NOT(ISBLANK(U5))</formula>
    </cfRule>
  </conditionalFormatting>
  <conditionalFormatting sqref="Y11:Z1048576">
    <cfRule type="expression" dxfId="47" priority="44">
      <formula>NOT(ISBLANK(Y11))</formula>
    </cfRule>
  </conditionalFormatting>
  <conditionalFormatting sqref="Y3:Z6 Y1:Z1">
    <cfRule type="expression" dxfId="46" priority="43">
      <formula>NOT(ISBLANK(Y1))</formula>
    </cfRule>
  </conditionalFormatting>
  <conditionalFormatting sqref="Y2:Z2">
    <cfRule type="expression" dxfId="45" priority="42">
      <formula>NOT(ISBLANK(Y2))</formula>
    </cfRule>
  </conditionalFormatting>
  <conditionalFormatting sqref="Y2:Z2">
    <cfRule type="expression" dxfId="44" priority="41">
      <formula>NOT(ISBLANK(Y2))</formula>
    </cfRule>
  </conditionalFormatting>
  <conditionalFormatting sqref="AB3:AD6 AB1:AD1">
    <cfRule type="expression" dxfId="43" priority="39">
      <formula>NOT(ISBLANK(AB1))</formula>
    </cfRule>
  </conditionalFormatting>
  <conditionalFormatting sqref="AB2:AD2">
    <cfRule type="expression" dxfId="42" priority="38">
      <formula>NOT(ISBLANK(AB2))</formula>
    </cfRule>
  </conditionalFormatting>
  <conditionalFormatting sqref="O8">
    <cfRule type="expression" dxfId="41" priority="34">
      <formula>NOT(ISBLANK(O8))</formula>
    </cfRule>
  </conditionalFormatting>
  <conditionalFormatting sqref="X1 X4:X5">
    <cfRule type="expression" dxfId="40" priority="33">
      <formula>NOT(ISBLANK(X1))</formula>
    </cfRule>
  </conditionalFormatting>
  <conditionalFormatting sqref="X2">
    <cfRule type="expression" dxfId="39" priority="32">
      <formula>NOT(ISBLANK(X2))</formula>
    </cfRule>
  </conditionalFormatting>
  <conditionalFormatting sqref="AN2">
    <cfRule type="expression" dxfId="38" priority="31">
      <formula>NOT(ISBLANK(AN2))</formula>
    </cfRule>
  </conditionalFormatting>
  <conditionalFormatting sqref="AN4">
    <cfRule type="expression" dxfId="37" priority="30">
      <formula>NOT(ISBLANK(AN4))</formula>
    </cfRule>
  </conditionalFormatting>
  <conditionalFormatting sqref="AO2">
    <cfRule type="expression" dxfId="36" priority="29">
      <formula>NOT(ISBLANK(AO2))</formula>
    </cfRule>
  </conditionalFormatting>
  <conditionalFormatting sqref="AO5">
    <cfRule type="expression" dxfId="35" priority="28">
      <formula>NOT(ISBLANK(AO5))</formula>
    </cfRule>
  </conditionalFormatting>
  <conditionalFormatting sqref="AM2">
    <cfRule type="expression" dxfId="34" priority="26">
      <formula>NOT(ISBLANK(AM2))</formula>
    </cfRule>
  </conditionalFormatting>
  <conditionalFormatting sqref="AM4">
    <cfRule type="expression" dxfId="33" priority="25">
      <formula>NOT(ISBLANK(AM4))</formula>
    </cfRule>
  </conditionalFormatting>
  <conditionalFormatting sqref="O13">
    <cfRule type="expression" dxfId="32" priority="23">
      <formula>NOT(ISBLANK(O13))</formula>
    </cfRule>
  </conditionalFormatting>
  <conditionalFormatting sqref="O9">
    <cfRule type="expression" dxfId="31" priority="22">
      <formula>NOT(ISBLANK(O9))</formula>
    </cfRule>
  </conditionalFormatting>
  <conditionalFormatting sqref="O4">
    <cfRule type="expression" dxfId="30" priority="21">
      <formula>NOT(ISBLANK(O4))</formula>
    </cfRule>
  </conditionalFormatting>
  <conditionalFormatting sqref="O5">
    <cfRule type="expression" dxfId="29" priority="20">
      <formula>NOT(ISBLANK(O5))</formula>
    </cfRule>
  </conditionalFormatting>
  <conditionalFormatting sqref="T3">
    <cfRule type="expression" dxfId="28" priority="19">
      <formula>NOT(ISBLANK(T3))</formula>
    </cfRule>
  </conditionalFormatting>
  <conditionalFormatting sqref="T2">
    <cfRule type="expression" dxfId="27" priority="18">
      <formula>NOT(ISBLANK(T2))</formula>
    </cfRule>
  </conditionalFormatting>
  <conditionalFormatting sqref="T5">
    <cfRule type="expression" dxfId="26" priority="17">
      <formula>NOT(ISBLANK(T5))</formula>
    </cfRule>
  </conditionalFormatting>
  <conditionalFormatting sqref="X3">
    <cfRule type="expression" dxfId="25" priority="15">
      <formula>NOT(ISBLANK(X3))</formula>
    </cfRule>
  </conditionalFormatting>
  <conditionalFormatting sqref="R5:S5">
    <cfRule type="expression" dxfId="24" priority="14">
      <formula>NOT(ISBLANK(R5))</formula>
    </cfRule>
  </conditionalFormatting>
  <conditionalFormatting sqref="U5">
    <cfRule type="expression" dxfId="23" priority="13">
      <formula>NOT(ISBLANK(U5))</formula>
    </cfRule>
  </conditionalFormatting>
  <conditionalFormatting sqref="U6">
    <cfRule type="expression" dxfId="22" priority="12">
      <formula>NOT(ISBLANK(U6))</formula>
    </cfRule>
  </conditionalFormatting>
  <conditionalFormatting sqref="T5">
    <cfRule type="expression" dxfId="21" priority="11">
      <formula>NOT(ISBLANK(T5))</formula>
    </cfRule>
  </conditionalFormatting>
  <conditionalFormatting sqref="T6">
    <cfRule type="expression" dxfId="20" priority="10">
      <formula>NOT(ISBLANK(T6))</formula>
    </cfRule>
  </conditionalFormatting>
  <conditionalFormatting sqref="R6:S6">
    <cfRule type="expression" dxfId="19" priority="9">
      <formula>NOT(ISBLANK(R6))</formula>
    </cfRule>
  </conditionalFormatting>
  <conditionalFormatting sqref="T4">
    <cfRule type="expression" dxfId="18" priority="8">
      <formula>NOT(ISBLANK(T4))</formula>
    </cfRule>
  </conditionalFormatting>
  <conditionalFormatting sqref="U4">
    <cfRule type="expression" dxfId="17" priority="7">
      <formula>NOT(ISBLANK(U4))</formula>
    </cfRule>
  </conditionalFormatting>
  <conditionalFormatting sqref="W7">
    <cfRule type="expression" dxfId="16" priority="6">
      <formula>NOT(ISBLANK(W7))</formula>
    </cfRule>
  </conditionalFormatting>
  <conditionalFormatting sqref="O6">
    <cfRule type="expression" dxfId="15" priority="5">
      <formula>NOT(ISBLANK(O6))</formula>
    </cfRule>
  </conditionalFormatting>
  <conditionalFormatting sqref="O10">
    <cfRule type="expression" dxfId="14" priority="4">
      <formula>NOT(ISBLANK(O10))</formula>
    </cfRule>
  </conditionalFormatting>
  <conditionalFormatting sqref="O11">
    <cfRule type="expression" dxfId="13" priority="3">
      <formula>NOT(ISBLANK(O11))</formula>
    </cfRule>
  </conditionalFormatting>
  <conditionalFormatting sqref="O7">
    <cfRule type="expression" dxfId="12" priority="2">
      <formula>NOT(ISBLANK(O7))</formula>
    </cfRule>
  </conditionalFormatting>
  <conditionalFormatting sqref="AA11:AA1048576 R7:T9 R11:T1048576 U12 U23:U1048576 U15:U21 P20:P24 AE3:AK3 AF1:XFD1 AF2:AL2 AN3:XFD3 AO4:XFD4 AN6:XFD7 AP5:XFD5 AP2:XFD2 AN5 D3:D5 A1:E2 A3:C1048576 E3:E1048576 M30:M1048576 G9:L1048576 M9:N17 N18:N1048576 G4:N8 O4 O25:Q1048576 G1:Q3 P4:Q15 W6:X6 W9:X1048576 R3:S4 AE16:XFD1048576 AK8:XFD15 AE4:AI15 AK4:AK7 AJ4:AJ13 O6:O15 D7:D1048576">
    <cfRule type="expression" dxfId="11" priority="61">
      <formula>NOT(ISBLANK(A1))</formula>
    </cfRule>
  </conditionalFormatting>
  <conditionalFormatting sqref="AA2 AE2">
    <cfRule type="expression" dxfId="10" priority="55">
      <formula>NOT(ISBLANK(AA2))</formula>
    </cfRule>
  </conditionalFormatting>
  <conditionalFormatting sqref="V11:V1048576">
    <cfRule type="expression" dxfId="9" priority="54">
      <formula>NOT(ISBLANK(V11))</formula>
    </cfRule>
  </conditionalFormatting>
  <conditionalFormatting sqref="R1:T1 V6 V1">
    <cfRule type="expression" dxfId="8" priority="53">
      <formula>NOT(ISBLANK(R1))</formula>
    </cfRule>
  </conditionalFormatting>
  <conditionalFormatting sqref="U7:U11 U13:U14">
    <cfRule type="expression" dxfId="7" priority="48">
      <formula>NOT(ISBLANK(U7))</formula>
    </cfRule>
  </conditionalFormatting>
  <conditionalFormatting sqref="AB11:AD1048576">
    <cfRule type="expression" dxfId="6" priority="40">
      <formula>NOT(ISBLANK(AB11))</formula>
    </cfRule>
  </conditionalFormatting>
  <conditionalFormatting sqref="AB2:AD2">
    <cfRule type="expression" dxfId="5" priority="37">
      <formula>NOT(ISBLANK(AB2))</formula>
    </cfRule>
  </conditionalFormatting>
  <conditionalFormatting sqref="AL3">
    <cfRule type="expression" dxfId="4" priority="36">
      <formula>NOT(ISBLANK(AL3))</formula>
    </cfRule>
  </conditionalFormatting>
  <conditionalFormatting sqref="AL4:AL7">
    <cfRule type="expression" dxfId="3" priority="35">
      <formula>NOT(ISBLANK(AL4))</formula>
    </cfRule>
  </conditionalFormatting>
  <conditionalFormatting sqref="AM3 AM5:AM7">
    <cfRule type="expression" dxfId="2" priority="27">
      <formula>NOT(ISBLANK(AM3))</formula>
    </cfRule>
  </conditionalFormatting>
  <conditionalFormatting sqref="O12">
    <cfRule type="expression" dxfId="1" priority="24">
      <formula>NOT(ISBLANK(O12))</formula>
    </cfRule>
  </conditionalFormatting>
  <conditionalFormatting sqref="R5:S5">
    <cfRule type="expression" dxfId="0" priority="16">
      <formula>NOT(ISBLANK(R5))</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Page de Garde + Aide</vt:lpstr>
      <vt:lpstr>Saisie</vt:lpstr>
      <vt:lpstr>Listes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ÉLÉMENTAIRE_NNA</dc:creator>
  <cp:lastModifiedBy>ÉLÉMENTAIRE_NNA</cp:lastModifiedBy>
  <dcterms:created xsi:type="dcterms:W3CDTF">2018-01-08T14:59:06Z</dcterms:created>
  <dcterms:modified xsi:type="dcterms:W3CDTF">2020-12-10T14:51:11Z</dcterms:modified>
</cp:coreProperties>
</file>